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2F757FED-2035-46F6-9899-AA9B1EA6970A}" xr6:coauthVersionLast="47" xr6:coauthVersionMax="47" xr10:uidLastSave="{00000000-0000-0000-0000-000000000000}"/>
  <bookViews>
    <workbookView xWindow="7200" yWindow="540" windowWidth="21626" windowHeight="17426" tabRatio="712" xr2:uid="{00000000-000D-0000-FFFF-FFFF00000000}"/>
  </bookViews>
  <sheets>
    <sheet name="AIANHH_HU_GQ" sheetId="18" r:id="rId1"/>
    <sheet name="Change_AIANHH_HU_GQ" sheetId="19" r:id="rId2"/>
  </sheets>
  <definedNames>
    <definedName name="_xlnm.Print_Area" localSheetId="0">AIANHH_HU_GQ!$A$2:$R$21</definedName>
    <definedName name="_xlnm.Print_Area" localSheetId="1">Change_AIANHH_HU_GQ!$A$2:$P$21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9" l="1"/>
  <c r="L24" i="19"/>
  <c r="K24" i="19"/>
  <c r="J24" i="19"/>
  <c r="I24" i="19"/>
  <c r="H24" i="19"/>
  <c r="E24" i="19"/>
  <c r="C24" i="19"/>
  <c r="B24" i="19"/>
  <c r="M24" i="18"/>
  <c r="E24" i="18"/>
  <c r="D24" i="19" s="1"/>
  <c r="I24" i="18"/>
  <c r="L24" i="18"/>
  <c r="K24" i="18"/>
  <c r="J24" i="18"/>
  <c r="H24" i="18"/>
  <c r="D24" i="18"/>
  <c r="C24" i="18"/>
  <c r="B24" i="18"/>
  <c r="F23" i="18"/>
  <c r="P23" i="18" s="1"/>
  <c r="F22" i="18"/>
  <c r="F21" i="18"/>
  <c r="F20" i="18"/>
  <c r="P20" i="18" s="1"/>
  <c r="F19" i="18"/>
  <c r="M23" i="19"/>
  <c r="L23" i="19"/>
  <c r="K23" i="19"/>
  <c r="J23" i="19"/>
  <c r="I23" i="19"/>
  <c r="H23" i="19"/>
  <c r="E23" i="19"/>
  <c r="D23" i="19"/>
  <c r="C23" i="19"/>
  <c r="B23" i="19"/>
  <c r="M22" i="19"/>
  <c r="L22" i="19"/>
  <c r="K22" i="19"/>
  <c r="J22" i="19"/>
  <c r="I22" i="19"/>
  <c r="H22" i="19"/>
  <c r="E22" i="19"/>
  <c r="D22" i="19"/>
  <c r="C22" i="19"/>
  <c r="B22" i="19"/>
  <c r="M21" i="19"/>
  <c r="L21" i="19"/>
  <c r="K21" i="19"/>
  <c r="J21" i="19"/>
  <c r="I21" i="19"/>
  <c r="H21" i="19"/>
  <c r="E21" i="19"/>
  <c r="D21" i="19"/>
  <c r="C21" i="19"/>
  <c r="B21" i="19"/>
  <c r="M20" i="19"/>
  <c r="L20" i="19"/>
  <c r="K20" i="19"/>
  <c r="J20" i="19"/>
  <c r="I20" i="19"/>
  <c r="H20" i="19"/>
  <c r="E20" i="19"/>
  <c r="D20" i="19"/>
  <c r="C20" i="19"/>
  <c r="B20" i="19"/>
  <c r="M19" i="19"/>
  <c r="L19" i="19"/>
  <c r="K19" i="19"/>
  <c r="J19" i="19"/>
  <c r="I19" i="19"/>
  <c r="H19" i="19"/>
  <c r="E19" i="19"/>
  <c r="D19" i="19"/>
  <c r="C19" i="19"/>
  <c r="B19" i="19"/>
  <c r="Q23" i="18"/>
  <c r="O23" i="18"/>
  <c r="N23" i="18"/>
  <c r="P22" i="18"/>
  <c r="O22" i="18"/>
  <c r="N22" i="18"/>
  <c r="P21" i="18"/>
  <c r="O21" i="18"/>
  <c r="N21" i="18"/>
  <c r="O20" i="18"/>
  <c r="N20" i="18"/>
  <c r="O20" i="19" s="1"/>
  <c r="O19" i="18"/>
  <c r="N19" i="18"/>
  <c r="O19" i="19" s="1"/>
  <c r="G23" i="18"/>
  <c r="G22" i="18"/>
  <c r="Q22" i="18" s="1"/>
  <c r="G21" i="18"/>
  <c r="F21" i="19" s="1"/>
  <c r="G20" i="18"/>
  <c r="Q20" i="18" s="1"/>
  <c r="G19" i="18"/>
  <c r="F19" i="19" s="1"/>
  <c r="F20" i="19" l="1"/>
  <c r="F22" i="19"/>
  <c r="G20" i="19"/>
  <c r="Q19" i="18"/>
  <c r="G22" i="19"/>
  <c r="Q21" i="18"/>
  <c r="N24" i="18"/>
  <c r="O24" i="18"/>
  <c r="O24" i="19" s="1"/>
  <c r="O21" i="19"/>
  <c r="O22" i="19"/>
  <c r="G19" i="19"/>
  <c r="G21" i="19"/>
  <c r="O23" i="19"/>
  <c r="F23" i="19"/>
  <c r="G23" i="19"/>
  <c r="P19" i="18"/>
  <c r="O18" i="18"/>
  <c r="O17" i="18"/>
  <c r="N17" i="18"/>
  <c r="O16" i="18"/>
  <c r="N16" i="18"/>
  <c r="O15" i="18"/>
  <c r="N15" i="18"/>
  <c r="O14" i="18"/>
  <c r="O14" i="19" s="1"/>
  <c r="N14" i="18"/>
  <c r="O13" i="18"/>
  <c r="N13" i="18"/>
  <c r="O12" i="18"/>
  <c r="N12" i="18"/>
  <c r="O11" i="18"/>
  <c r="N11" i="18"/>
  <c r="O10" i="18"/>
  <c r="O10" i="19" s="1"/>
  <c r="N10" i="18"/>
  <c r="O9" i="18"/>
  <c r="N9" i="18"/>
  <c r="O8" i="18"/>
  <c r="N8" i="18"/>
  <c r="O7" i="18"/>
  <c r="N7" i="18"/>
  <c r="O6" i="18"/>
  <c r="O6" i="19" s="1"/>
  <c r="N6" i="18"/>
  <c r="O5" i="18"/>
  <c r="N5" i="18"/>
  <c r="O4" i="18"/>
  <c r="N4" i="18"/>
  <c r="O3" i="18"/>
  <c r="N3" i="18"/>
  <c r="O5" i="19" l="1"/>
  <c r="O3" i="19"/>
  <c r="O7" i="19"/>
  <c r="O11" i="19"/>
  <c r="O15" i="19"/>
  <c r="O4" i="19"/>
  <c r="O8" i="19"/>
  <c r="O12" i="19"/>
  <c r="O16" i="19"/>
  <c r="O9" i="19"/>
  <c r="O13" i="19"/>
  <c r="O17" i="19"/>
  <c r="E18" i="19"/>
  <c r="D18" i="19"/>
  <c r="M17" i="19"/>
  <c r="L17" i="19"/>
  <c r="K17" i="19"/>
  <c r="J17" i="19"/>
  <c r="I17" i="19"/>
  <c r="H17" i="19"/>
  <c r="E17" i="19"/>
  <c r="D17" i="19"/>
  <c r="M16" i="19"/>
  <c r="L16" i="19"/>
  <c r="K16" i="19"/>
  <c r="J16" i="19"/>
  <c r="I16" i="19"/>
  <c r="H16" i="19"/>
  <c r="E16" i="19"/>
  <c r="D16" i="19"/>
  <c r="M15" i="19"/>
  <c r="L15" i="19"/>
  <c r="K15" i="19"/>
  <c r="J15" i="19"/>
  <c r="I15" i="19"/>
  <c r="H15" i="19"/>
  <c r="E15" i="19"/>
  <c r="D15" i="19"/>
  <c r="M14" i="19"/>
  <c r="L14" i="19"/>
  <c r="K14" i="19"/>
  <c r="J14" i="19"/>
  <c r="I14" i="19"/>
  <c r="H14" i="19"/>
  <c r="E14" i="19"/>
  <c r="D14" i="19"/>
  <c r="M13" i="19"/>
  <c r="L13" i="19"/>
  <c r="K13" i="19"/>
  <c r="J13" i="19"/>
  <c r="I13" i="19"/>
  <c r="H13" i="19"/>
  <c r="E13" i="19"/>
  <c r="D13" i="19"/>
  <c r="M12" i="19"/>
  <c r="L12" i="19"/>
  <c r="K12" i="19"/>
  <c r="J12" i="19"/>
  <c r="I12" i="19"/>
  <c r="H12" i="19"/>
  <c r="E12" i="19"/>
  <c r="D12" i="19"/>
  <c r="M11" i="19"/>
  <c r="L11" i="19"/>
  <c r="K11" i="19"/>
  <c r="J11" i="19"/>
  <c r="I11" i="19"/>
  <c r="H11" i="19"/>
  <c r="E11" i="19"/>
  <c r="D11" i="19"/>
  <c r="M10" i="19"/>
  <c r="L10" i="19"/>
  <c r="K10" i="19"/>
  <c r="J10" i="19"/>
  <c r="I10" i="19"/>
  <c r="H10" i="19"/>
  <c r="E10" i="19"/>
  <c r="D10" i="19"/>
  <c r="M9" i="19"/>
  <c r="L9" i="19"/>
  <c r="K9" i="19"/>
  <c r="J9" i="19"/>
  <c r="I9" i="19"/>
  <c r="H9" i="19"/>
  <c r="E9" i="19"/>
  <c r="D9" i="19"/>
  <c r="M8" i="19"/>
  <c r="L8" i="19"/>
  <c r="K8" i="19"/>
  <c r="J8" i="19"/>
  <c r="I8" i="19"/>
  <c r="H8" i="19"/>
  <c r="E8" i="19"/>
  <c r="D8" i="19"/>
  <c r="M7" i="19"/>
  <c r="L7" i="19"/>
  <c r="K7" i="19"/>
  <c r="J7" i="19"/>
  <c r="I7" i="19"/>
  <c r="H7" i="19"/>
  <c r="E7" i="19"/>
  <c r="D7" i="19"/>
  <c r="M6" i="19"/>
  <c r="L6" i="19"/>
  <c r="K6" i="19"/>
  <c r="J6" i="19"/>
  <c r="I6" i="19"/>
  <c r="H6" i="19"/>
  <c r="E6" i="19"/>
  <c r="D6" i="19"/>
  <c r="M5" i="19"/>
  <c r="L5" i="19"/>
  <c r="K5" i="19"/>
  <c r="J5" i="19"/>
  <c r="I5" i="19"/>
  <c r="H5" i="19"/>
  <c r="E5" i="19"/>
  <c r="D5" i="19"/>
  <c r="M4" i="19"/>
  <c r="L4" i="19"/>
  <c r="K4" i="19"/>
  <c r="J4" i="19"/>
  <c r="I4" i="19"/>
  <c r="H4" i="19"/>
  <c r="E4" i="19"/>
  <c r="D4" i="19"/>
  <c r="M3" i="19"/>
  <c r="L3" i="19"/>
  <c r="K3" i="19"/>
  <c r="J3" i="19"/>
  <c r="I3" i="19"/>
  <c r="H3" i="19"/>
  <c r="E3" i="19"/>
  <c r="D3" i="19"/>
  <c r="C17" i="19"/>
  <c r="B17" i="19"/>
  <c r="C16" i="19"/>
  <c r="B16" i="19"/>
  <c r="C15" i="19"/>
  <c r="B15" i="19"/>
  <c r="C14" i="19"/>
  <c r="B14" i="19"/>
  <c r="C13" i="19"/>
  <c r="B13" i="19"/>
  <c r="C12" i="19"/>
  <c r="B12" i="19"/>
  <c r="C11" i="19"/>
  <c r="B11" i="19"/>
  <c r="C10" i="19"/>
  <c r="B10" i="19"/>
  <c r="C9" i="19"/>
  <c r="B9" i="19"/>
  <c r="C8" i="19"/>
  <c r="B8" i="19"/>
  <c r="C7" i="19"/>
  <c r="B7" i="19"/>
  <c r="C6" i="19"/>
  <c r="B6" i="19"/>
  <c r="C5" i="19"/>
  <c r="B5" i="19"/>
  <c r="C4" i="19"/>
  <c r="B4" i="19"/>
  <c r="C3" i="19"/>
  <c r="B3" i="19"/>
  <c r="G17" i="18" l="1"/>
  <c r="F17" i="18"/>
  <c r="P17" i="18" s="1"/>
  <c r="G16" i="18"/>
  <c r="F16" i="18"/>
  <c r="P16" i="18" s="1"/>
  <c r="G15" i="18"/>
  <c r="F15" i="18"/>
  <c r="P15" i="18" s="1"/>
  <c r="G14" i="18"/>
  <c r="F14" i="18"/>
  <c r="P14" i="18" s="1"/>
  <c r="G13" i="18"/>
  <c r="F13" i="18"/>
  <c r="P13" i="18" s="1"/>
  <c r="G12" i="18"/>
  <c r="F12" i="18"/>
  <c r="P12" i="18" s="1"/>
  <c r="G11" i="18"/>
  <c r="F11" i="18"/>
  <c r="P11" i="18" s="1"/>
  <c r="G10" i="18"/>
  <c r="F10" i="18"/>
  <c r="P10" i="18" s="1"/>
  <c r="G9" i="18"/>
  <c r="F9" i="18"/>
  <c r="P9" i="18" s="1"/>
  <c r="G8" i="18"/>
  <c r="F8" i="18"/>
  <c r="P8" i="18" s="1"/>
  <c r="G7" i="18"/>
  <c r="F7" i="18"/>
  <c r="P7" i="18" s="1"/>
  <c r="G6" i="18"/>
  <c r="F6" i="18"/>
  <c r="P6" i="18" s="1"/>
  <c r="G5" i="18"/>
  <c r="F5" i="18"/>
  <c r="P5" i="18" s="1"/>
  <c r="G4" i="18"/>
  <c r="F4" i="18"/>
  <c r="P4" i="18" s="1"/>
  <c r="G3" i="18"/>
  <c r="F3" i="18"/>
  <c r="N18" i="18"/>
  <c r="F18" i="18"/>
  <c r="P3" i="18" l="1"/>
  <c r="F24" i="18"/>
  <c r="P24" i="18" s="1"/>
  <c r="O18" i="19"/>
  <c r="M18" i="19"/>
  <c r="L18" i="19"/>
  <c r="K18" i="19"/>
  <c r="J18" i="19"/>
  <c r="Q5" i="18"/>
  <c r="G5" i="19"/>
  <c r="F5" i="19"/>
  <c r="Q9" i="18"/>
  <c r="G9" i="19"/>
  <c r="F9" i="19"/>
  <c r="Q13" i="18"/>
  <c r="G13" i="19"/>
  <c r="F13" i="19"/>
  <c r="Q17" i="18"/>
  <c r="G17" i="19"/>
  <c r="F17" i="19"/>
  <c r="Q6" i="18"/>
  <c r="G6" i="19"/>
  <c r="F6" i="19"/>
  <c r="Q14" i="18"/>
  <c r="G14" i="19"/>
  <c r="F14" i="19"/>
  <c r="P18" i="18"/>
  <c r="G18" i="18"/>
  <c r="F18" i="19" s="1"/>
  <c r="C18" i="19"/>
  <c r="B18" i="19"/>
  <c r="Q7" i="18"/>
  <c r="G7" i="19"/>
  <c r="F7" i="19"/>
  <c r="Q15" i="18"/>
  <c r="G15" i="19"/>
  <c r="F15" i="19"/>
  <c r="Q10" i="18"/>
  <c r="G10" i="19"/>
  <c r="F10" i="19"/>
  <c r="Q3" i="18"/>
  <c r="G3" i="19"/>
  <c r="F3" i="19"/>
  <c r="Q11" i="18"/>
  <c r="G11" i="19"/>
  <c r="F11" i="19"/>
  <c r="I18" i="19"/>
  <c r="H18" i="19"/>
  <c r="Q4" i="18"/>
  <c r="F4" i="19"/>
  <c r="G4" i="19"/>
  <c r="Q8" i="18"/>
  <c r="G8" i="19"/>
  <c r="F8" i="19"/>
  <c r="Q12" i="18"/>
  <c r="G12" i="19"/>
  <c r="F12" i="19"/>
  <c r="Q16" i="18"/>
  <c r="G16" i="19"/>
  <c r="F16" i="19"/>
  <c r="G24" i="18" l="1"/>
  <c r="G18" i="19"/>
  <c r="Q18" i="18"/>
  <c r="G24" i="19" l="1"/>
  <c r="F24" i="19"/>
  <c r="Q24" i="18"/>
</calcChain>
</file>

<file path=xl/sharedStrings.xml><?xml version="1.0" encoding="utf-8"?>
<sst xmlns="http://schemas.openxmlformats.org/spreadsheetml/2006/main" count="77" uniqueCount="54">
  <si>
    <t>Total Population Census 2010</t>
  </si>
  <si>
    <t>Total Housing Units Census 2010</t>
  </si>
  <si>
    <t xml:space="preserve"> Occupied Housing Units Census 2010</t>
  </si>
  <si>
    <t>Vacant Housing Units Census 2010</t>
  </si>
  <si>
    <t>Persons Per Household 2010</t>
  </si>
  <si>
    <t>Total GQ Population 2010</t>
  </si>
  <si>
    <t>Total Household Population 2010</t>
  </si>
  <si>
    <t>Total Population Census 2020</t>
  </si>
  <si>
    <t>Total Housing Units Census 2020</t>
  </si>
  <si>
    <t xml:space="preserve"> Occupied Housing Units Census 2020</t>
  </si>
  <si>
    <t>Vacant Housing Units Census 2020</t>
  </si>
  <si>
    <t>Persons Per Household 2020</t>
  </si>
  <si>
    <t>Total GQ Population 2020</t>
  </si>
  <si>
    <t>Total Household Population 2020</t>
  </si>
  <si>
    <t>Numeric Change in Total Population Census 2010-2020</t>
  </si>
  <si>
    <t>Percent Change in Total Population Census 2010-2020</t>
  </si>
  <si>
    <t>Numeric Change in Total GQ Population 2010-2020</t>
  </si>
  <si>
    <t>Percent Change in Total GQ Population 2010-2020</t>
  </si>
  <si>
    <t>Numeric Change in Total Household Population 2010-2020</t>
  </si>
  <si>
    <t>Percent Change in Total Household Population 2010-2020</t>
  </si>
  <si>
    <t>Numeric Change in Total Housing Units Census 2010-2020</t>
  </si>
  <si>
    <t>Percent Change in Total Housing Units Census 2010-2020</t>
  </si>
  <si>
    <t xml:space="preserve"> Numeric Change in Occupied Housing Units Census 2010-2020</t>
  </si>
  <si>
    <t xml:space="preserve"> Percent Change in Occupied Housing Units Census 2010-2020</t>
  </si>
  <si>
    <t>Numeric Change in Vacant Housing Units Census 2010-2020</t>
  </si>
  <si>
    <t>Percent Change in Vacant Housing Units Census 2010-2020</t>
  </si>
  <si>
    <t>Occupancy Rate 2010</t>
  </si>
  <si>
    <t>Occupancy Rate 2020</t>
  </si>
  <si>
    <t>Percentage Point Change in Occupancy Rate</t>
  </si>
  <si>
    <t>American Indian/ Alaska Native/Hawaiian Home Land</t>
  </si>
  <si>
    <t>Cocopah Reservation</t>
  </si>
  <si>
    <t>Colorado River Indian Reservation</t>
  </si>
  <si>
    <t>Fort Apache Reservation</t>
  </si>
  <si>
    <t>Fort McDowell Reservation</t>
  </si>
  <si>
    <t>Fort Mojave Reservation and Off-Reservation Trust Land</t>
  </si>
  <si>
    <t>Fort Yuma Reservation</t>
  </si>
  <si>
    <t>Gila River Reservation</t>
  </si>
  <si>
    <t>Havasupai Reservation</t>
  </si>
  <si>
    <t>Hopi Reservation and Off-Reservation Trust Land,</t>
  </si>
  <si>
    <t>Hualapai Reservation and Off-Reservation Trust Land</t>
  </si>
  <si>
    <t>Kaibab Reservation</t>
  </si>
  <si>
    <t>Maricopa (Ak Chin) Reservation</t>
  </si>
  <si>
    <t>Navajo Nation Reservation and Off-Reservation Trust Land</t>
  </si>
  <si>
    <t>Pascua Yaqui Reservation</t>
  </si>
  <si>
    <t>Salt River Reservation</t>
  </si>
  <si>
    <t>San Carlos Reservation</t>
  </si>
  <si>
    <t>Tohono O'odham Reservation and Off-Reservation Trust Land</t>
  </si>
  <si>
    <t>Tonto Apache Reservation</t>
  </si>
  <si>
    <t>Yavapai-Apache Nation Reservation</t>
  </si>
  <si>
    <t>Yavapai-Prescott Reservation</t>
  </si>
  <si>
    <t>Zuni Reservation and Off-Reservation Trust Land</t>
  </si>
  <si>
    <t>All Reservations in Arizona</t>
  </si>
  <si>
    <t>2010 and 2020 GQ and Household Population with Housing Units</t>
  </si>
  <si>
    <t>2010 to 2020 Change: GQ and Household Population with Housing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</si>
</sst>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2" fillId="0" borderId="0" xfId="3" applyFont="1" applyFill="1" applyBorder="1" applyAlignment="1">
      <alignment horizontal="center" wrapText="1"/>
    </xf>
    <xf numFmtId="164" fontId="3" fillId="0" borderId="0" xfId="4" applyNumberFormat="1" applyFont="1" applyBorder="1"/>
    <xf numFmtId="0" fontId="0" fillId="0" borderId="0" xfId="0" applyBorder="1"/>
    <xf numFmtId="43" fontId="0" fillId="0" borderId="0" xfId="0" applyNumberFormat="1"/>
    <xf numFmtId="0" fontId="4" fillId="0" borderId="1" xfId="3" applyFont="1" applyBorder="1" applyAlignment="1">
      <alignment horizontal="center" wrapText="1"/>
    </xf>
    <xf numFmtId="0" fontId="5" fillId="0" borderId="0" xfId="0" applyFont="1"/>
    <xf numFmtId="165" fontId="4" fillId="0" borderId="2" xfId="4" applyNumberFormat="1" applyFont="1" applyBorder="1" applyAlignment="1">
      <alignment horizontal="right" vertical="top"/>
    </xf>
    <xf numFmtId="165" fontId="4" fillId="0" borderId="3" xfId="4" applyNumberFormat="1" applyFont="1" applyBorder="1" applyAlignment="1">
      <alignment horizontal="right" vertical="top"/>
    </xf>
    <xf numFmtId="165" fontId="4" fillId="0" borderId="6" xfId="4" applyNumberFormat="1" applyFont="1" applyBorder="1" applyAlignment="1">
      <alignment horizontal="right" vertical="top"/>
    </xf>
    <xf numFmtId="0" fontId="7" fillId="0" borderId="0" xfId="0" applyFont="1"/>
    <xf numFmtId="165" fontId="6" fillId="0" borderId="8" xfId="4" applyNumberFormat="1" applyFont="1" applyBorder="1" applyAlignment="1">
      <alignment horizontal="right" vertical="top"/>
    </xf>
    <xf numFmtId="0" fontId="8" fillId="0" borderId="1" xfId="3" applyFont="1" applyBorder="1" applyAlignment="1">
      <alignment horizontal="center" wrapText="1"/>
    </xf>
    <xf numFmtId="0" fontId="8" fillId="2" borderId="1" xfId="3" applyFont="1" applyFill="1" applyBorder="1" applyAlignment="1">
      <alignment horizontal="center" wrapText="1"/>
    </xf>
    <xf numFmtId="0" fontId="8" fillId="0" borderId="1" xfId="3" applyFont="1" applyFill="1" applyBorder="1" applyAlignment="1">
      <alignment horizontal="center" wrapText="1"/>
    </xf>
    <xf numFmtId="0" fontId="8" fillId="0" borderId="2" xfId="3" applyFont="1" applyBorder="1" applyAlignment="1">
      <alignment vertical="top" wrapText="1"/>
    </xf>
    <xf numFmtId="3" fontId="8" fillId="2" borderId="2" xfId="1" applyNumberFormat="1" applyFont="1" applyFill="1" applyBorder="1" applyAlignment="1">
      <alignment horizontal="right" vertical="top"/>
    </xf>
    <xf numFmtId="3" fontId="8" fillId="0" borderId="2" xfId="1" applyNumberFormat="1" applyFont="1" applyFill="1" applyBorder="1" applyAlignment="1">
      <alignment horizontal="right" vertical="top"/>
    </xf>
    <xf numFmtId="3" fontId="8" fillId="0" borderId="2" xfId="1" applyNumberFormat="1" applyFont="1" applyBorder="1" applyAlignment="1">
      <alignment horizontal="right" vertical="top"/>
    </xf>
    <xf numFmtId="3" fontId="8" fillId="2" borderId="5" xfId="1" applyNumberFormat="1" applyFont="1" applyFill="1" applyBorder="1" applyAlignment="1">
      <alignment horizontal="right" vertical="top"/>
    </xf>
    <xf numFmtId="164" fontId="8" fillId="2" borderId="2" xfId="4" applyNumberFormat="1" applyFont="1" applyFill="1" applyBorder="1" applyAlignment="1">
      <alignment horizontal="right" vertical="top"/>
    </xf>
    <xf numFmtId="43" fontId="8" fillId="0" borderId="2" xfId="1" applyNumberFormat="1" applyFont="1" applyBorder="1" applyAlignment="1">
      <alignment horizontal="right" vertical="top"/>
    </xf>
    <xf numFmtId="0" fontId="8" fillId="0" borderId="3" xfId="3" applyFont="1" applyBorder="1" applyAlignment="1">
      <alignment vertical="top" wrapText="1"/>
    </xf>
    <xf numFmtId="3" fontId="8" fillId="2" borderId="3" xfId="1" applyNumberFormat="1" applyFont="1" applyFill="1" applyBorder="1" applyAlignment="1">
      <alignment horizontal="right" vertical="top"/>
    </xf>
    <xf numFmtId="3" fontId="8" fillId="0" borderId="3" xfId="1" applyNumberFormat="1" applyFont="1" applyFill="1" applyBorder="1" applyAlignment="1">
      <alignment horizontal="right" vertical="top"/>
    </xf>
    <xf numFmtId="3" fontId="8" fillId="0" borderId="3" xfId="1" applyNumberFormat="1" applyFont="1" applyBorder="1" applyAlignment="1">
      <alignment horizontal="right" vertical="top"/>
    </xf>
    <xf numFmtId="3" fontId="8" fillId="2" borderId="4" xfId="1" applyNumberFormat="1" applyFont="1" applyFill="1" applyBorder="1" applyAlignment="1">
      <alignment horizontal="right" vertical="top"/>
    </xf>
    <xf numFmtId="164" fontId="8" fillId="2" borderId="3" xfId="1" applyNumberFormat="1" applyFont="1" applyFill="1" applyBorder="1" applyAlignment="1">
      <alignment horizontal="right" vertical="top"/>
    </xf>
    <xf numFmtId="43" fontId="8" fillId="0" borderId="3" xfId="1" applyFont="1" applyBorder="1" applyAlignment="1">
      <alignment horizontal="right" vertical="top"/>
    </xf>
    <xf numFmtId="0" fontId="9" fillId="0" borderId="9" xfId="3" applyFont="1" applyBorder="1" applyAlignment="1">
      <alignment vertical="top" wrapText="1"/>
    </xf>
    <xf numFmtId="3" fontId="9" fillId="2" borderId="10" xfId="1" applyNumberFormat="1" applyFont="1" applyFill="1" applyBorder="1" applyAlignment="1">
      <alignment horizontal="right" vertical="top"/>
    </xf>
    <xf numFmtId="3" fontId="9" fillId="0" borderId="10" xfId="1" applyNumberFormat="1" applyFont="1" applyFill="1" applyBorder="1" applyAlignment="1">
      <alignment horizontal="right" vertical="top"/>
    </xf>
    <xf numFmtId="164" fontId="9" fillId="2" borderId="10" xfId="1" applyNumberFormat="1" applyFont="1" applyFill="1" applyBorder="1" applyAlignment="1">
      <alignment horizontal="right" vertical="top"/>
    </xf>
    <xf numFmtId="43" fontId="9" fillId="0" borderId="10" xfId="1" applyFont="1" applyBorder="1" applyAlignment="1">
      <alignment horizontal="right" vertical="top"/>
    </xf>
    <xf numFmtId="43" fontId="9" fillId="0" borderId="11" xfId="1" applyFont="1" applyBorder="1" applyAlignment="1">
      <alignment horizontal="right" vertical="top"/>
    </xf>
    <xf numFmtId="164" fontId="8" fillId="0" borderId="2" xfId="1" applyNumberFormat="1" applyFont="1" applyFill="1" applyBorder="1" applyAlignment="1">
      <alignment horizontal="right" vertical="top"/>
    </xf>
    <xf numFmtId="164" fontId="8" fillId="2" borderId="2" xfId="1" applyNumberFormat="1" applyFont="1" applyFill="1" applyBorder="1" applyAlignment="1">
      <alignment horizontal="right" vertical="top"/>
    </xf>
    <xf numFmtId="164" fontId="8" fillId="0" borderId="2" xfId="1" applyNumberFormat="1" applyFont="1" applyBorder="1" applyAlignment="1">
      <alignment horizontal="right" vertical="top"/>
    </xf>
    <xf numFmtId="164" fontId="8" fillId="2" borderId="5" xfId="1" applyNumberFormat="1" applyFont="1" applyFill="1" applyBorder="1" applyAlignment="1">
      <alignment horizontal="right" vertical="top"/>
    </xf>
    <xf numFmtId="164" fontId="8" fillId="0" borderId="3" xfId="1" applyNumberFormat="1" applyFont="1" applyFill="1" applyBorder="1" applyAlignment="1">
      <alignment horizontal="right" vertical="top"/>
    </xf>
    <xf numFmtId="164" fontId="8" fillId="0" borderId="3" xfId="1" applyNumberFormat="1" applyFont="1" applyBorder="1" applyAlignment="1">
      <alignment horizontal="right" vertical="top"/>
    </xf>
    <xf numFmtId="164" fontId="8" fillId="2" borderId="4" xfId="1" applyNumberFormat="1" applyFont="1" applyFill="1" applyBorder="1" applyAlignment="1">
      <alignment horizontal="right" vertical="top"/>
    </xf>
    <xf numFmtId="0" fontId="8" fillId="0" borderId="6" xfId="3" applyFont="1" applyBorder="1" applyAlignment="1">
      <alignment vertical="top" wrapText="1"/>
    </xf>
    <xf numFmtId="3" fontId="8" fillId="2" borderId="6" xfId="1" applyNumberFormat="1" applyFont="1" applyFill="1" applyBorder="1" applyAlignment="1">
      <alignment horizontal="right" vertical="top"/>
    </xf>
    <xf numFmtId="164" fontId="8" fillId="2" borderId="6" xfId="1" applyNumberFormat="1" applyFont="1" applyFill="1" applyBorder="1" applyAlignment="1">
      <alignment horizontal="right" vertical="top"/>
    </xf>
    <xf numFmtId="3" fontId="8" fillId="0" borderId="6" xfId="1" applyNumberFormat="1" applyFont="1" applyFill="1" applyBorder="1" applyAlignment="1">
      <alignment horizontal="right" vertical="top"/>
    </xf>
    <xf numFmtId="164" fontId="8" fillId="0" borderId="6" xfId="1" applyNumberFormat="1" applyFont="1" applyFill="1" applyBorder="1" applyAlignment="1">
      <alignment horizontal="right" vertical="top"/>
    </xf>
    <xf numFmtId="3" fontId="8" fillId="0" borderId="6" xfId="1" applyNumberFormat="1" applyFont="1" applyBorder="1" applyAlignment="1">
      <alignment horizontal="right" vertical="top"/>
    </xf>
    <xf numFmtId="164" fontId="8" fillId="0" borderId="6" xfId="1" applyNumberFormat="1" applyFont="1" applyBorder="1" applyAlignment="1">
      <alignment horizontal="right" vertical="top"/>
    </xf>
    <xf numFmtId="3" fontId="8" fillId="2" borderId="7" xfId="1" applyNumberFormat="1" applyFont="1" applyFill="1" applyBorder="1" applyAlignment="1">
      <alignment horizontal="right" vertical="top"/>
    </xf>
    <xf numFmtId="164" fontId="8" fillId="2" borderId="7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3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3" fontId="9" fillId="2" borderId="12" xfId="1" applyNumberFormat="1" applyFont="1" applyFill="1" applyBorder="1" applyAlignment="1">
      <alignment horizontal="right" vertical="top"/>
    </xf>
    <xf numFmtId="164" fontId="9" fillId="2" borderId="12" xfId="1" applyNumberFormat="1" applyFont="1" applyFill="1" applyBorder="1" applyAlignment="1">
      <alignment horizontal="right" vertical="top"/>
    </xf>
    <xf numFmtId="164" fontId="9" fillId="0" borderId="11" xfId="1" applyNumberFormat="1" applyFont="1" applyBorder="1" applyAlignment="1">
      <alignment horizontal="right" vertical="top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zoomScaleNormal="100" workbookViewId="0"/>
  </sheetViews>
  <sheetFormatPr defaultRowHeight="14.15" customHeight="1" x14ac:dyDescent="0.4"/>
  <cols>
    <col min="1" max="1" width="46.765625" customWidth="1"/>
    <col min="2" max="2" width="10" customWidth="1"/>
    <col min="3" max="3" width="9.84375" customWidth="1"/>
    <col min="4" max="5" width="9.84375" style="1" customWidth="1"/>
    <col min="6" max="7" width="9.84375" customWidth="1"/>
    <col min="8" max="8" width="10.69140625" customWidth="1"/>
    <col min="9" max="9" width="10.3046875" customWidth="1"/>
    <col min="10" max="10" width="10" customWidth="1"/>
    <col min="11" max="11" width="10.69140625" customWidth="1"/>
    <col min="12" max="12" width="9.84375" customWidth="1"/>
    <col min="13" max="13" width="10.15234375" customWidth="1"/>
    <col min="14" max="15" width="9.69140625" customWidth="1"/>
    <col min="16" max="17" width="10" customWidth="1"/>
    <col min="18" max="18" width="2.15234375" customWidth="1"/>
  </cols>
  <sheetData>
    <row r="1" spans="1:20" s="58" customFormat="1" ht="21" customHeight="1" thickBot="1" x14ac:dyDescent="0.45">
      <c r="A1" s="58" t="s">
        <v>52</v>
      </c>
      <c r="D1" s="59"/>
      <c r="E1" s="59"/>
    </row>
    <row r="2" spans="1:20" ht="75.900000000000006" customHeight="1" thickBot="1" x14ac:dyDescent="0.45">
      <c r="A2" s="13" t="s">
        <v>29</v>
      </c>
      <c r="B2" s="14" t="s">
        <v>0</v>
      </c>
      <c r="C2" s="14" t="s">
        <v>7</v>
      </c>
      <c r="D2" s="15" t="s">
        <v>5</v>
      </c>
      <c r="E2" s="15" t="s">
        <v>12</v>
      </c>
      <c r="F2" s="14" t="s">
        <v>6</v>
      </c>
      <c r="G2" s="14" t="s">
        <v>13</v>
      </c>
      <c r="H2" s="13" t="s">
        <v>1</v>
      </c>
      <c r="I2" s="13" t="s">
        <v>8</v>
      </c>
      <c r="J2" s="14" t="s">
        <v>2</v>
      </c>
      <c r="K2" s="14" t="s">
        <v>9</v>
      </c>
      <c r="L2" s="13" t="s">
        <v>3</v>
      </c>
      <c r="M2" s="13" t="s">
        <v>10</v>
      </c>
      <c r="N2" s="14" t="s">
        <v>26</v>
      </c>
      <c r="O2" s="14" t="s">
        <v>27</v>
      </c>
      <c r="P2" s="13" t="s">
        <v>4</v>
      </c>
      <c r="Q2" s="13" t="s">
        <v>11</v>
      </c>
    </row>
    <row r="3" spans="1:20" ht="16" customHeight="1" x14ac:dyDescent="0.4">
      <c r="A3" s="16" t="s">
        <v>30</v>
      </c>
      <c r="B3" s="17">
        <v>817</v>
      </c>
      <c r="C3" s="17">
        <v>857</v>
      </c>
      <c r="D3" s="18">
        <v>0</v>
      </c>
      <c r="E3" s="18">
        <v>0</v>
      </c>
      <c r="F3" s="17">
        <f>B3-D3</f>
        <v>817</v>
      </c>
      <c r="G3" s="17">
        <f>C3-E3</f>
        <v>857</v>
      </c>
      <c r="H3" s="19">
        <v>753</v>
      </c>
      <c r="I3" s="19">
        <v>685</v>
      </c>
      <c r="J3" s="20">
        <v>312</v>
      </c>
      <c r="K3" s="20">
        <v>342</v>
      </c>
      <c r="L3" s="19">
        <v>441</v>
      </c>
      <c r="M3" s="19">
        <v>343</v>
      </c>
      <c r="N3" s="21">
        <f>J3/H3</f>
        <v>0.41434262948207173</v>
      </c>
      <c r="O3" s="21">
        <f t="shared" ref="O3:O18" si="0">K3/I3</f>
        <v>0.49927007299270071</v>
      </c>
      <c r="P3" s="22">
        <f t="shared" ref="P3:P17" si="1">F3/J3</f>
        <v>2.6185897435897436</v>
      </c>
      <c r="Q3" s="22">
        <f t="shared" ref="Q3:Q17" si="2">G3/K3</f>
        <v>2.5058479532163744</v>
      </c>
      <c r="S3" s="5"/>
      <c r="T3" s="5"/>
    </row>
    <row r="4" spans="1:20" ht="16" customHeight="1" x14ac:dyDescent="0.4">
      <c r="A4" s="23" t="s">
        <v>31</v>
      </c>
      <c r="B4" s="24">
        <v>7077</v>
      </c>
      <c r="C4" s="24">
        <v>7036</v>
      </c>
      <c r="D4" s="25">
        <v>299</v>
      </c>
      <c r="E4" s="25">
        <v>166</v>
      </c>
      <c r="F4" s="24">
        <f t="shared" ref="F4:F23" si="3">B4-D4</f>
        <v>6778</v>
      </c>
      <c r="G4" s="24">
        <f t="shared" ref="G4:G23" si="4">C4-E4</f>
        <v>6870</v>
      </c>
      <c r="H4" s="26">
        <v>2942</v>
      </c>
      <c r="I4" s="26">
        <v>2833</v>
      </c>
      <c r="J4" s="27">
        <v>2336</v>
      </c>
      <c r="K4" s="27">
        <v>2322</v>
      </c>
      <c r="L4" s="26">
        <v>606</v>
      </c>
      <c r="M4" s="26">
        <v>511</v>
      </c>
      <c r="N4" s="28">
        <f t="shared" ref="N4:N18" si="5">J4/H4</f>
        <v>0.79401767505098575</v>
      </c>
      <c r="O4" s="28">
        <f t="shared" si="0"/>
        <v>0.81962583833392166</v>
      </c>
      <c r="P4" s="29">
        <f t="shared" si="1"/>
        <v>2.9015410958904111</v>
      </c>
      <c r="Q4" s="29">
        <f t="shared" si="2"/>
        <v>2.9586563307493541</v>
      </c>
      <c r="S4" s="5"/>
      <c r="T4" s="5"/>
    </row>
    <row r="5" spans="1:20" ht="16" customHeight="1" x14ac:dyDescent="0.4">
      <c r="A5" s="23" t="s">
        <v>32</v>
      </c>
      <c r="B5" s="24">
        <v>13409</v>
      </c>
      <c r="C5" s="24">
        <v>14340</v>
      </c>
      <c r="D5" s="25">
        <v>40</v>
      </c>
      <c r="E5" s="25">
        <v>17</v>
      </c>
      <c r="F5" s="24">
        <f t="shared" si="3"/>
        <v>13369</v>
      </c>
      <c r="G5" s="24">
        <f t="shared" si="4"/>
        <v>14323</v>
      </c>
      <c r="H5" s="26">
        <v>3815</v>
      </c>
      <c r="I5" s="26">
        <v>3977</v>
      </c>
      <c r="J5" s="27">
        <v>3301</v>
      </c>
      <c r="K5" s="27">
        <v>3473</v>
      </c>
      <c r="L5" s="26">
        <v>514</v>
      </c>
      <c r="M5" s="26">
        <v>504</v>
      </c>
      <c r="N5" s="28">
        <f t="shared" si="5"/>
        <v>0.86526867627785053</v>
      </c>
      <c r="O5" s="28">
        <f t="shared" si="0"/>
        <v>0.87327131003268799</v>
      </c>
      <c r="P5" s="29">
        <f t="shared" si="1"/>
        <v>4.0499848530748261</v>
      </c>
      <c r="Q5" s="29">
        <f t="shared" si="2"/>
        <v>4.1241002015548514</v>
      </c>
      <c r="S5" s="5"/>
      <c r="T5" s="5"/>
    </row>
    <row r="6" spans="1:20" ht="16" customHeight="1" x14ac:dyDescent="0.4">
      <c r="A6" s="23" t="s">
        <v>33</v>
      </c>
      <c r="B6" s="24">
        <v>971</v>
      </c>
      <c r="C6" s="24">
        <v>1152</v>
      </c>
      <c r="D6" s="25">
        <v>0</v>
      </c>
      <c r="E6" s="25">
        <v>0</v>
      </c>
      <c r="F6" s="24">
        <f t="shared" si="3"/>
        <v>971</v>
      </c>
      <c r="G6" s="24">
        <f t="shared" si="4"/>
        <v>1152</v>
      </c>
      <c r="H6" s="26">
        <v>308</v>
      </c>
      <c r="I6" s="26">
        <v>347</v>
      </c>
      <c r="J6" s="27">
        <v>283</v>
      </c>
      <c r="K6" s="27">
        <v>330</v>
      </c>
      <c r="L6" s="26">
        <v>25</v>
      </c>
      <c r="M6" s="26">
        <v>17</v>
      </c>
      <c r="N6" s="28">
        <f t="shared" si="5"/>
        <v>0.91883116883116878</v>
      </c>
      <c r="O6" s="28">
        <f t="shared" si="0"/>
        <v>0.95100864553314124</v>
      </c>
      <c r="P6" s="29">
        <f t="shared" si="1"/>
        <v>3.431095406360424</v>
      </c>
      <c r="Q6" s="29">
        <f t="shared" si="2"/>
        <v>3.4909090909090907</v>
      </c>
      <c r="S6" s="5"/>
      <c r="T6" s="5"/>
    </row>
    <row r="7" spans="1:20" ht="16" customHeight="1" x14ac:dyDescent="0.4">
      <c r="A7" s="23" t="s">
        <v>34</v>
      </c>
      <c r="B7" s="24">
        <v>1004</v>
      </c>
      <c r="C7" s="24">
        <v>1183</v>
      </c>
      <c r="D7" s="25">
        <v>0</v>
      </c>
      <c r="E7" s="25">
        <v>0</v>
      </c>
      <c r="F7" s="24">
        <f t="shared" si="3"/>
        <v>1004</v>
      </c>
      <c r="G7" s="24">
        <f t="shared" si="4"/>
        <v>1183</v>
      </c>
      <c r="H7" s="26">
        <v>434</v>
      </c>
      <c r="I7" s="26">
        <v>455</v>
      </c>
      <c r="J7" s="27">
        <v>370</v>
      </c>
      <c r="K7" s="27">
        <v>421</v>
      </c>
      <c r="L7" s="26">
        <v>64</v>
      </c>
      <c r="M7" s="26">
        <v>34</v>
      </c>
      <c r="N7" s="28">
        <f t="shared" si="5"/>
        <v>0.85253456221198154</v>
      </c>
      <c r="O7" s="28">
        <f t="shared" si="0"/>
        <v>0.92527472527472532</v>
      </c>
      <c r="P7" s="29">
        <f t="shared" si="1"/>
        <v>2.7135135135135133</v>
      </c>
      <c r="Q7" s="29">
        <f t="shared" si="2"/>
        <v>2.8099762470308787</v>
      </c>
      <c r="S7" s="5"/>
      <c r="T7" s="5"/>
    </row>
    <row r="8" spans="1:20" ht="16" customHeight="1" x14ac:dyDescent="0.4">
      <c r="A8" s="23" t="s">
        <v>35</v>
      </c>
      <c r="B8" s="24">
        <v>8</v>
      </c>
      <c r="C8" s="24">
        <v>22</v>
      </c>
      <c r="D8" s="25">
        <v>0</v>
      </c>
      <c r="E8" s="25">
        <v>0</v>
      </c>
      <c r="F8" s="24">
        <f t="shared" si="3"/>
        <v>8</v>
      </c>
      <c r="G8" s="24">
        <f t="shared" si="4"/>
        <v>22</v>
      </c>
      <c r="H8" s="26">
        <v>10</v>
      </c>
      <c r="I8" s="26">
        <v>17</v>
      </c>
      <c r="J8" s="27">
        <v>7</v>
      </c>
      <c r="K8" s="27">
        <v>16</v>
      </c>
      <c r="L8" s="26">
        <v>3</v>
      </c>
      <c r="M8" s="26">
        <v>1</v>
      </c>
      <c r="N8" s="28">
        <f t="shared" si="5"/>
        <v>0.7</v>
      </c>
      <c r="O8" s="28">
        <f t="shared" si="0"/>
        <v>0.94117647058823528</v>
      </c>
      <c r="P8" s="29">
        <f t="shared" si="1"/>
        <v>1.1428571428571428</v>
      </c>
      <c r="Q8" s="29">
        <f t="shared" si="2"/>
        <v>1.375</v>
      </c>
      <c r="S8" s="5"/>
      <c r="T8" s="5"/>
    </row>
    <row r="9" spans="1:20" ht="16" customHeight="1" x14ac:dyDescent="0.4">
      <c r="A9" s="23" t="s">
        <v>36</v>
      </c>
      <c r="B9" s="24">
        <v>11712</v>
      </c>
      <c r="C9" s="24">
        <v>14053</v>
      </c>
      <c r="D9" s="25">
        <v>239</v>
      </c>
      <c r="E9" s="25">
        <v>464</v>
      </c>
      <c r="F9" s="24">
        <f t="shared" si="3"/>
        <v>11473</v>
      </c>
      <c r="G9" s="24">
        <f t="shared" si="4"/>
        <v>13589</v>
      </c>
      <c r="H9" s="26">
        <v>3238</v>
      </c>
      <c r="I9" s="26">
        <v>3516</v>
      </c>
      <c r="J9" s="27">
        <v>2982</v>
      </c>
      <c r="K9" s="27">
        <v>3433</v>
      </c>
      <c r="L9" s="26">
        <v>256</v>
      </c>
      <c r="M9" s="26">
        <v>83</v>
      </c>
      <c r="N9" s="28">
        <f t="shared" si="5"/>
        <v>0.9209388511426807</v>
      </c>
      <c r="O9" s="28">
        <f t="shared" si="0"/>
        <v>0.97639362912400451</v>
      </c>
      <c r="P9" s="29">
        <f t="shared" si="1"/>
        <v>3.847417840375587</v>
      </c>
      <c r="Q9" s="29">
        <f t="shared" si="2"/>
        <v>3.9583454704340229</v>
      </c>
      <c r="S9" s="5"/>
      <c r="T9" s="5"/>
    </row>
    <row r="10" spans="1:20" ht="16" customHeight="1" x14ac:dyDescent="0.4">
      <c r="A10" s="23" t="s">
        <v>37</v>
      </c>
      <c r="B10" s="24">
        <v>465</v>
      </c>
      <c r="C10" s="24">
        <v>214</v>
      </c>
      <c r="D10" s="25">
        <v>10</v>
      </c>
      <c r="E10" s="25">
        <v>6</v>
      </c>
      <c r="F10" s="24">
        <f t="shared" si="3"/>
        <v>455</v>
      </c>
      <c r="G10" s="24">
        <f t="shared" si="4"/>
        <v>208</v>
      </c>
      <c r="H10" s="26">
        <v>116</v>
      </c>
      <c r="I10" s="26">
        <v>47</v>
      </c>
      <c r="J10" s="27">
        <v>100</v>
      </c>
      <c r="K10" s="27">
        <v>47</v>
      </c>
      <c r="L10" s="26">
        <v>16</v>
      </c>
      <c r="M10" s="26">
        <v>0</v>
      </c>
      <c r="N10" s="28">
        <f t="shared" si="5"/>
        <v>0.86206896551724133</v>
      </c>
      <c r="O10" s="28">
        <f t="shared" si="0"/>
        <v>1</v>
      </c>
      <c r="P10" s="29">
        <f t="shared" si="1"/>
        <v>4.55</v>
      </c>
      <c r="Q10" s="29">
        <f t="shared" si="2"/>
        <v>4.4255319148936172</v>
      </c>
      <c r="S10" s="5"/>
      <c r="T10" s="5"/>
    </row>
    <row r="11" spans="1:20" ht="16" customHeight="1" x14ac:dyDescent="0.4">
      <c r="A11" s="23" t="s">
        <v>38</v>
      </c>
      <c r="B11" s="24">
        <v>7185</v>
      </c>
      <c r="C11" s="24">
        <v>6377</v>
      </c>
      <c r="D11" s="25">
        <v>0</v>
      </c>
      <c r="E11" s="25">
        <v>12</v>
      </c>
      <c r="F11" s="24">
        <f t="shared" si="3"/>
        <v>7185</v>
      </c>
      <c r="G11" s="24">
        <f t="shared" si="4"/>
        <v>6365</v>
      </c>
      <c r="H11" s="26">
        <v>2695</v>
      </c>
      <c r="I11" s="26">
        <v>2483</v>
      </c>
      <c r="J11" s="27">
        <v>2081</v>
      </c>
      <c r="K11" s="27">
        <v>1897</v>
      </c>
      <c r="L11" s="26">
        <v>614</v>
      </c>
      <c r="M11" s="26">
        <v>586</v>
      </c>
      <c r="N11" s="28">
        <f t="shared" si="5"/>
        <v>0.77217068645640075</v>
      </c>
      <c r="O11" s="28">
        <f t="shared" si="0"/>
        <v>0.76399516713652837</v>
      </c>
      <c r="P11" s="29">
        <f t="shared" si="1"/>
        <v>3.4526669870254687</v>
      </c>
      <c r="Q11" s="29">
        <f t="shared" si="2"/>
        <v>3.3552978386926728</v>
      </c>
      <c r="S11" s="5"/>
      <c r="T11" s="5"/>
    </row>
    <row r="12" spans="1:20" ht="16" customHeight="1" x14ac:dyDescent="0.4">
      <c r="A12" s="23" t="s">
        <v>39</v>
      </c>
      <c r="B12" s="24">
        <v>1335</v>
      </c>
      <c r="C12" s="24">
        <v>1299</v>
      </c>
      <c r="D12" s="25">
        <v>36</v>
      </c>
      <c r="E12" s="25">
        <v>0</v>
      </c>
      <c r="F12" s="24">
        <f t="shared" si="3"/>
        <v>1299</v>
      </c>
      <c r="G12" s="24">
        <f t="shared" si="4"/>
        <v>1299</v>
      </c>
      <c r="H12" s="26">
        <v>422</v>
      </c>
      <c r="I12" s="26">
        <v>405</v>
      </c>
      <c r="J12" s="27">
        <v>362</v>
      </c>
      <c r="K12" s="27">
        <v>345</v>
      </c>
      <c r="L12" s="26">
        <v>60</v>
      </c>
      <c r="M12" s="26">
        <v>60</v>
      </c>
      <c r="N12" s="28">
        <f t="shared" si="5"/>
        <v>0.85781990521327012</v>
      </c>
      <c r="O12" s="28">
        <f t="shared" si="0"/>
        <v>0.85185185185185186</v>
      </c>
      <c r="P12" s="29">
        <f t="shared" si="1"/>
        <v>3.5883977900552488</v>
      </c>
      <c r="Q12" s="29">
        <f t="shared" si="2"/>
        <v>3.7652173913043478</v>
      </c>
      <c r="S12" s="5"/>
      <c r="T12" s="5"/>
    </row>
    <row r="13" spans="1:20" ht="16" customHeight="1" x14ac:dyDescent="0.4">
      <c r="A13" s="23" t="s">
        <v>40</v>
      </c>
      <c r="B13" s="24">
        <v>240</v>
      </c>
      <c r="C13" s="24">
        <v>221</v>
      </c>
      <c r="D13" s="25">
        <v>0</v>
      </c>
      <c r="E13" s="25">
        <v>0</v>
      </c>
      <c r="F13" s="24">
        <f t="shared" si="3"/>
        <v>240</v>
      </c>
      <c r="G13" s="24">
        <f t="shared" si="4"/>
        <v>221</v>
      </c>
      <c r="H13" s="26">
        <v>97</v>
      </c>
      <c r="I13" s="26">
        <v>99</v>
      </c>
      <c r="J13" s="27">
        <v>79</v>
      </c>
      <c r="K13" s="27">
        <v>78</v>
      </c>
      <c r="L13" s="26">
        <v>18</v>
      </c>
      <c r="M13" s="26">
        <v>21</v>
      </c>
      <c r="N13" s="28">
        <f t="shared" si="5"/>
        <v>0.81443298969072164</v>
      </c>
      <c r="O13" s="28">
        <f t="shared" si="0"/>
        <v>0.78787878787878785</v>
      </c>
      <c r="P13" s="29">
        <f t="shared" si="1"/>
        <v>3.037974683544304</v>
      </c>
      <c r="Q13" s="29">
        <f t="shared" si="2"/>
        <v>2.8333333333333335</v>
      </c>
      <c r="S13" s="5"/>
      <c r="T13" s="5"/>
    </row>
    <row r="14" spans="1:20" ht="16" customHeight="1" x14ac:dyDescent="0.4">
      <c r="A14" s="23" t="s">
        <v>41</v>
      </c>
      <c r="B14" s="24">
        <v>1001</v>
      </c>
      <c r="C14" s="24">
        <v>1070</v>
      </c>
      <c r="D14" s="25">
        <v>8</v>
      </c>
      <c r="E14" s="25">
        <v>0</v>
      </c>
      <c r="F14" s="24">
        <f t="shared" si="3"/>
        <v>993</v>
      </c>
      <c r="G14" s="24">
        <f t="shared" si="4"/>
        <v>1070</v>
      </c>
      <c r="H14" s="26">
        <v>299</v>
      </c>
      <c r="I14" s="26">
        <v>311</v>
      </c>
      <c r="J14" s="27">
        <v>282</v>
      </c>
      <c r="K14" s="27">
        <v>300</v>
      </c>
      <c r="L14" s="26">
        <v>17</v>
      </c>
      <c r="M14" s="26">
        <v>11</v>
      </c>
      <c r="N14" s="28">
        <f t="shared" si="5"/>
        <v>0.94314381270903014</v>
      </c>
      <c r="O14" s="28">
        <f t="shared" si="0"/>
        <v>0.96463022508038587</v>
      </c>
      <c r="P14" s="29">
        <f t="shared" si="1"/>
        <v>3.521276595744681</v>
      </c>
      <c r="Q14" s="29">
        <f t="shared" si="2"/>
        <v>3.5666666666666669</v>
      </c>
      <c r="S14" s="5"/>
      <c r="T14" s="5"/>
    </row>
    <row r="15" spans="1:20" ht="16" customHeight="1" x14ac:dyDescent="0.4">
      <c r="A15" s="23" t="s">
        <v>42</v>
      </c>
      <c r="B15" s="24">
        <v>101835</v>
      </c>
      <c r="C15" s="24">
        <v>94511</v>
      </c>
      <c r="D15" s="25">
        <v>536</v>
      </c>
      <c r="E15" s="25">
        <v>1013</v>
      </c>
      <c r="F15" s="24">
        <f t="shared" si="3"/>
        <v>101299</v>
      </c>
      <c r="G15" s="24">
        <f t="shared" si="4"/>
        <v>93498</v>
      </c>
      <c r="H15" s="26">
        <v>38272</v>
      </c>
      <c r="I15" s="26">
        <v>33958</v>
      </c>
      <c r="J15" s="27">
        <v>29232</v>
      </c>
      <c r="K15" s="27">
        <v>28856</v>
      </c>
      <c r="L15" s="26">
        <v>9040</v>
      </c>
      <c r="M15" s="26">
        <v>5102</v>
      </c>
      <c r="N15" s="28">
        <f t="shared" si="5"/>
        <v>0.7637959866220736</v>
      </c>
      <c r="O15" s="28">
        <f t="shared" si="0"/>
        <v>0.84975558042287536</v>
      </c>
      <c r="P15" s="29">
        <f t="shared" si="1"/>
        <v>3.4653461959496443</v>
      </c>
      <c r="Q15" s="29">
        <f t="shared" si="2"/>
        <v>3.2401580260604379</v>
      </c>
      <c r="S15" s="5"/>
      <c r="T15" s="5"/>
    </row>
    <row r="16" spans="1:20" ht="16" customHeight="1" x14ac:dyDescent="0.4">
      <c r="A16" s="23" t="s">
        <v>43</v>
      </c>
      <c r="B16" s="24">
        <v>3484</v>
      </c>
      <c r="C16" s="24">
        <v>3466</v>
      </c>
      <c r="D16" s="25">
        <v>21</v>
      </c>
      <c r="E16" s="25">
        <v>24</v>
      </c>
      <c r="F16" s="24">
        <f t="shared" si="3"/>
        <v>3463</v>
      </c>
      <c r="G16" s="24">
        <f t="shared" si="4"/>
        <v>3442</v>
      </c>
      <c r="H16" s="26">
        <v>833</v>
      </c>
      <c r="I16" s="26">
        <v>892</v>
      </c>
      <c r="J16" s="27">
        <v>804</v>
      </c>
      <c r="K16" s="27">
        <v>865</v>
      </c>
      <c r="L16" s="26">
        <v>29</v>
      </c>
      <c r="M16" s="26">
        <v>27</v>
      </c>
      <c r="N16" s="28">
        <f t="shared" si="5"/>
        <v>0.96518607442977189</v>
      </c>
      <c r="O16" s="28">
        <f t="shared" si="0"/>
        <v>0.96973094170403584</v>
      </c>
      <c r="P16" s="29">
        <f t="shared" si="1"/>
        <v>4.3072139303482588</v>
      </c>
      <c r="Q16" s="29">
        <f t="shared" si="2"/>
        <v>3.9791907514450866</v>
      </c>
      <c r="S16" s="5"/>
      <c r="T16" s="5"/>
    </row>
    <row r="17" spans="1:20" ht="16" customHeight="1" x14ac:dyDescent="0.4">
      <c r="A17" s="23" t="s">
        <v>44</v>
      </c>
      <c r="B17" s="24">
        <v>6289</v>
      </c>
      <c r="C17" s="24">
        <v>6321</v>
      </c>
      <c r="D17" s="25">
        <v>5</v>
      </c>
      <c r="E17" s="25">
        <v>123</v>
      </c>
      <c r="F17" s="24">
        <f t="shared" si="3"/>
        <v>6284</v>
      </c>
      <c r="G17" s="24">
        <f t="shared" si="4"/>
        <v>6198</v>
      </c>
      <c r="H17" s="26">
        <v>2607</v>
      </c>
      <c r="I17" s="26">
        <v>2041</v>
      </c>
      <c r="J17" s="27">
        <v>2198</v>
      </c>
      <c r="K17" s="27">
        <v>1924</v>
      </c>
      <c r="L17" s="26">
        <v>409</v>
      </c>
      <c r="M17" s="26">
        <v>117</v>
      </c>
      <c r="N17" s="28">
        <f t="shared" si="5"/>
        <v>0.84311469121595706</v>
      </c>
      <c r="O17" s="28">
        <f t="shared" si="0"/>
        <v>0.9426751592356688</v>
      </c>
      <c r="P17" s="29">
        <f t="shared" si="1"/>
        <v>2.858962693357598</v>
      </c>
      <c r="Q17" s="29">
        <f t="shared" si="2"/>
        <v>3.2214137214137213</v>
      </c>
      <c r="S17" s="5"/>
      <c r="T17" s="5"/>
    </row>
    <row r="18" spans="1:20" ht="16" customHeight="1" x14ac:dyDescent="0.4">
      <c r="A18" s="23" t="s">
        <v>45</v>
      </c>
      <c r="B18" s="24">
        <v>10068</v>
      </c>
      <c r="C18" s="24">
        <v>10251</v>
      </c>
      <c r="D18" s="25">
        <v>11</v>
      </c>
      <c r="E18" s="25">
        <v>13</v>
      </c>
      <c r="F18" s="24">
        <f t="shared" si="3"/>
        <v>10057</v>
      </c>
      <c r="G18" s="24">
        <f t="shared" si="4"/>
        <v>10238</v>
      </c>
      <c r="H18" s="26">
        <v>2627</v>
      </c>
      <c r="I18" s="26">
        <v>2545</v>
      </c>
      <c r="J18" s="27">
        <v>2320</v>
      </c>
      <c r="K18" s="27">
        <v>2387</v>
      </c>
      <c r="L18" s="26">
        <v>307</v>
      </c>
      <c r="M18" s="26">
        <v>158</v>
      </c>
      <c r="N18" s="28">
        <f t="shared" si="5"/>
        <v>0.88313665778454509</v>
      </c>
      <c r="O18" s="28">
        <f t="shared" si="0"/>
        <v>0.93791748526522589</v>
      </c>
      <c r="P18" s="29">
        <f>F18/J18</f>
        <v>4.334913793103448</v>
      </c>
      <c r="Q18" s="29">
        <f>G18/K18</f>
        <v>4.2890657729367403</v>
      </c>
      <c r="S18" s="5"/>
      <c r="T18" s="5"/>
    </row>
    <row r="19" spans="1:20" ht="16" customHeight="1" x14ac:dyDescent="0.4">
      <c r="A19" s="23" t="s">
        <v>46</v>
      </c>
      <c r="B19" s="24">
        <v>10201</v>
      </c>
      <c r="C19" s="24">
        <v>9561</v>
      </c>
      <c r="D19" s="25">
        <v>254</v>
      </c>
      <c r="E19" s="25">
        <v>173</v>
      </c>
      <c r="F19" s="24">
        <f t="shared" si="3"/>
        <v>9947</v>
      </c>
      <c r="G19" s="24">
        <f t="shared" si="4"/>
        <v>9388</v>
      </c>
      <c r="H19" s="26">
        <v>3677</v>
      </c>
      <c r="I19" s="26">
        <v>3313</v>
      </c>
      <c r="J19" s="27">
        <v>2781</v>
      </c>
      <c r="K19" s="27">
        <v>2831</v>
      </c>
      <c r="L19" s="26">
        <v>896</v>
      </c>
      <c r="M19" s="26">
        <v>482</v>
      </c>
      <c r="N19" s="28">
        <f t="shared" ref="N19:N23" si="6">J19/H19</f>
        <v>0.75632308947511562</v>
      </c>
      <c r="O19" s="28">
        <f t="shared" ref="O19:O23" si="7">K19/I19</f>
        <v>0.85451252641110775</v>
      </c>
      <c r="P19" s="29">
        <f t="shared" ref="P19:P23" si="8">F19/J19</f>
        <v>3.5767709457029846</v>
      </c>
      <c r="Q19" s="29">
        <f t="shared" ref="Q19:Q23" si="9">G19/K19</f>
        <v>3.3161427057576827</v>
      </c>
      <c r="S19" s="5"/>
      <c r="T19" s="5"/>
    </row>
    <row r="20" spans="1:20" ht="16" customHeight="1" x14ac:dyDescent="0.4">
      <c r="A20" s="23" t="s">
        <v>47</v>
      </c>
      <c r="B20" s="24">
        <v>120</v>
      </c>
      <c r="C20" s="24">
        <v>130</v>
      </c>
      <c r="D20" s="25">
        <v>0</v>
      </c>
      <c r="E20" s="25">
        <v>0</v>
      </c>
      <c r="F20" s="24">
        <f t="shared" si="3"/>
        <v>120</v>
      </c>
      <c r="G20" s="24">
        <f t="shared" si="4"/>
        <v>130</v>
      </c>
      <c r="H20" s="26">
        <v>42</v>
      </c>
      <c r="I20" s="26">
        <v>49</v>
      </c>
      <c r="J20" s="27">
        <v>40</v>
      </c>
      <c r="K20" s="27">
        <v>37</v>
      </c>
      <c r="L20" s="26">
        <v>2</v>
      </c>
      <c r="M20" s="26">
        <v>12</v>
      </c>
      <c r="N20" s="28">
        <f t="shared" si="6"/>
        <v>0.95238095238095233</v>
      </c>
      <c r="O20" s="28">
        <f t="shared" si="7"/>
        <v>0.75510204081632648</v>
      </c>
      <c r="P20" s="29">
        <f t="shared" si="8"/>
        <v>3</v>
      </c>
      <c r="Q20" s="29">
        <f t="shared" si="9"/>
        <v>3.5135135135135136</v>
      </c>
      <c r="S20" s="5"/>
      <c r="T20" s="5"/>
    </row>
    <row r="21" spans="1:20" ht="16" customHeight="1" x14ac:dyDescent="0.4">
      <c r="A21" s="23" t="s">
        <v>48</v>
      </c>
      <c r="B21" s="24">
        <v>718</v>
      </c>
      <c r="C21" s="24">
        <v>1234</v>
      </c>
      <c r="D21" s="25">
        <v>0</v>
      </c>
      <c r="E21" s="25">
        <v>0</v>
      </c>
      <c r="F21" s="24">
        <f t="shared" si="3"/>
        <v>718</v>
      </c>
      <c r="G21" s="24">
        <f t="shared" si="4"/>
        <v>1234</v>
      </c>
      <c r="H21" s="26">
        <v>213</v>
      </c>
      <c r="I21" s="26">
        <v>454</v>
      </c>
      <c r="J21" s="27">
        <v>203</v>
      </c>
      <c r="K21" s="27">
        <v>394</v>
      </c>
      <c r="L21" s="26">
        <v>10</v>
      </c>
      <c r="M21" s="26">
        <v>60</v>
      </c>
      <c r="N21" s="28">
        <f t="shared" si="6"/>
        <v>0.95305164319248825</v>
      </c>
      <c r="O21" s="28">
        <f t="shared" si="7"/>
        <v>0.86784140969162993</v>
      </c>
      <c r="P21" s="29">
        <f t="shared" si="8"/>
        <v>3.5369458128078817</v>
      </c>
      <c r="Q21" s="29">
        <f t="shared" si="9"/>
        <v>3.1319796954314723</v>
      </c>
      <c r="S21" s="5"/>
      <c r="T21" s="5"/>
    </row>
    <row r="22" spans="1:20" ht="16" customHeight="1" x14ac:dyDescent="0.4">
      <c r="A22" s="23" t="s">
        <v>49</v>
      </c>
      <c r="B22" s="24">
        <v>192</v>
      </c>
      <c r="C22" s="24">
        <v>200</v>
      </c>
      <c r="D22" s="25">
        <v>0</v>
      </c>
      <c r="E22" s="25">
        <v>0</v>
      </c>
      <c r="F22" s="24">
        <f t="shared" si="3"/>
        <v>192</v>
      </c>
      <c r="G22" s="24">
        <f t="shared" si="4"/>
        <v>200</v>
      </c>
      <c r="H22" s="26">
        <v>74</v>
      </c>
      <c r="I22" s="26">
        <v>75</v>
      </c>
      <c r="J22" s="27">
        <v>67</v>
      </c>
      <c r="K22" s="27">
        <v>63</v>
      </c>
      <c r="L22" s="26">
        <v>7</v>
      </c>
      <c r="M22" s="26">
        <v>12</v>
      </c>
      <c r="N22" s="28">
        <f t="shared" si="6"/>
        <v>0.90540540540540537</v>
      </c>
      <c r="O22" s="28">
        <f t="shared" si="7"/>
        <v>0.84</v>
      </c>
      <c r="P22" s="29">
        <f t="shared" si="8"/>
        <v>2.8656716417910446</v>
      </c>
      <c r="Q22" s="29">
        <f t="shared" si="9"/>
        <v>3.1746031746031744</v>
      </c>
      <c r="S22" s="5"/>
      <c r="T22" s="5"/>
    </row>
    <row r="23" spans="1:20" ht="16" customHeight="1" x14ac:dyDescent="0.4">
      <c r="A23" s="23" t="s">
        <v>50</v>
      </c>
      <c r="B23" s="24">
        <v>0</v>
      </c>
      <c r="C23" s="24">
        <v>1</v>
      </c>
      <c r="D23" s="25">
        <v>0</v>
      </c>
      <c r="E23" s="25">
        <v>0</v>
      </c>
      <c r="F23" s="24">
        <f t="shared" si="3"/>
        <v>0</v>
      </c>
      <c r="G23" s="24">
        <f t="shared" si="4"/>
        <v>1</v>
      </c>
      <c r="H23" s="26">
        <v>3</v>
      </c>
      <c r="I23" s="26">
        <v>1</v>
      </c>
      <c r="J23" s="27">
        <v>0</v>
      </c>
      <c r="K23" s="27">
        <v>1</v>
      </c>
      <c r="L23" s="26">
        <v>3</v>
      </c>
      <c r="M23" s="26">
        <v>0</v>
      </c>
      <c r="N23" s="28">
        <f t="shared" si="6"/>
        <v>0</v>
      </c>
      <c r="O23" s="28">
        <f t="shared" si="7"/>
        <v>1</v>
      </c>
      <c r="P23" s="29" t="e">
        <f t="shared" si="8"/>
        <v>#DIV/0!</v>
      </c>
      <c r="Q23" s="29">
        <f t="shared" si="9"/>
        <v>1</v>
      </c>
      <c r="S23" s="5"/>
      <c r="T23" s="5"/>
    </row>
    <row r="24" spans="1:20" ht="14.15" customHeight="1" x14ac:dyDescent="0.4">
      <c r="A24" s="30" t="s">
        <v>51</v>
      </c>
      <c r="B24" s="31">
        <f>SUM(B3:B23)</f>
        <v>178131</v>
      </c>
      <c r="C24" s="31">
        <f>SUM(C3:C23)</f>
        <v>173499</v>
      </c>
      <c r="D24" s="32">
        <f>SUM(D3:D23)</f>
        <v>1459</v>
      </c>
      <c r="E24" s="32">
        <f t="shared" ref="E24:I24" si="10">SUM(E3:E23)</f>
        <v>2011</v>
      </c>
      <c r="F24" s="31">
        <f t="shared" si="10"/>
        <v>176672</v>
      </c>
      <c r="G24" s="31">
        <f t="shared" si="10"/>
        <v>171488</v>
      </c>
      <c r="H24" s="32">
        <f t="shared" si="10"/>
        <v>63477</v>
      </c>
      <c r="I24" s="32">
        <f t="shared" si="10"/>
        <v>58503</v>
      </c>
      <c r="J24" s="31">
        <f t="shared" ref="J24:M24" si="11">SUM(J3:J23)</f>
        <v>50140</v>
      </c>
      <c r="K24" s="31">
        <f t="shared" si="11"/>
        <v>50362</v>
      </c>
      <c r="L24" s="32">
        <f t="shared" si="11"/>
        <v>13337</v>
      </c>
      <c r="M24" s="32">
        <f t="shared" si="11"/>
        <v>8141</v>
      </c>
      <c r="N24" s="33">
        <f t="shared" ref="N24" si="12">J24/H24</f>
        <v>0.78989240197236799</v>
      </c>
      <c r="O24" s="33">
        <f t="shared" ref="O24" si="13">K24/I24</f>
        <v>0.86084474300463221</v>
      </c>
      <c r="P24" s="34">
        <f t="shared" ref="P24" si="14">F24/J24</f>
        <v>3.5235739928201038</v>
      </c>
      <c r="Q24" s="35">
        <f t="shared" ref="Q24" si="15">G24/K24</f>
        <v>3.4051070251380007</v>
      </c>
    </row>
  </sheetData>
  <printOptions horizontalCentered="1" verticalCentered="1"/>
  <pageMargins left="0.65" right="0.57999999999999996" top="1" bottom="1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zoomScaleNormal="100" workbookViewId="0">
      <selection activeCell="A2" sqref="A2"/>
    </sheetView>
  </sheetViews>
  <sheetFormatPr defaultRowHeight="14.15" customHeight="1" x14ac:dyDescent="0.4"/>
  <cols>
    <col min="1" max="1" width="49.3828125" customWidth="1"/>
    <col min="2" max="2" width="10" customWidth="1"/>
    <col min="3" max="3" width="9.84375" customWidth="1"/>
    <col min="4" max="5" width="9.84375" style="1" customWidth="1"/>
    <col min="6" max="7" width="9.84375" customWidth="1"/>
    <col min="8" max="8" width="10.69140625" customWidth="1"/>
    <col min="9" max="9" width="10.3046875" customWidth="1"/>
    <col min="10" max="10" width="10" customWidth="1"/>
    <col min="11" max="11" width="10.69140625" customWidth="1"/>
    <col min="12" max="12" width="9.84375" customWidth="1"/>
    <col min="13" max="13" width="10.15234375" customWidth="1"/>
    <col min="14" max="14" width="2.15234375" customWidth="1"/>
    <col min="15" max="15" width="9.84375" customWidth="1"/>
    <col min="16" max="16" width="9.3046875" style="4" customWidth="1"/>
  </cols>
  <sheetData>
    <row r="1" spans="1:16" ht="23.15" customHeight="1" thickBot="1" x14ac:dyDescent="0.45">
      <c r="A1" s="58" t="s">
        <v>53</v>
      </c>
    </row>
    <row r="2" spans="1:16" ht="87.75" customHeight="1" thickBot="1" x14ac:dyDescent="0.45">
      <c r="A2" s="13" t="s">
        <v>29</v>
      </c>
      <c r="B2" s="14" t="s">
        <v>14</v>
      </c>
      <c r="C2" s="14" t="s">
        <v>15</v>
      </c>
      <c r="D2" s="15" t="s">
        <v>16</v>
      </c>
      <c r="E2" s="15" t="s">
        <v>17</v>
      </c>
      <c r="F2" s="14" t="s">
        <v>18</v>
      </c>
      <c r="G2" s="14" t="s">
        <v>19</v>
      </c>
      <c r="H2" s="13" t="s">
        <v>20</v>
      </c>
      <c r="I2" s="13" t="s">
        <v>21</v>
      </c>
      <c r="J2" s="14" t="s">
        <v>22</v>
      </c>
      <c r="K2" s="14" t="s">
        <v>23</v>
      </c>
      <c r="L2" s="13" t="s">
        <v>24</v>
      </c>
      <c r="M2" s="13" t="s">
        <v>25</v>
      </c>
      <c r="N2" s="7"/>
      <c r="O2" s="6" t="s">
        <v>28</v>
      </c>
      <c r="P2" s="2"/>
    </row>
    <row r="3" spans="1:16" ht="16" customHeight="1" x14ac:dyDescent="0.4">
      <c r="A3" s="16" t="s">
        <v>30</v>
      </c>
      <c r="B3" s="17">
        <f>AIANHH_HU_GQ!C3-AIANHH_HU_GQ!B3</f>
        <v>40</v>
      </c>
      <c r="C3" s="21">
        <f>AIANHH_HU_GQ!C3/AIANHH_HU_GQ!B3-1</f>
        <v>4.8959608323133397E-2</v>
      </c>
      <c r="D3" s="18">
        <f>AIANHH_HU_GQ!E3-AIANHH_HU_GQ!D3</f>
        <v>0</v>
      </c>
      <c r="E3" s="36" t="e">
        <f>AIANHH_HU_GQ!E3/AIANHH_HU_GQ!D3-1</f>
        <v>#DIV/0!</v>
      </c>
      <c r="F3" s="17">
        <f>AIANHH_HU_GQ!G3-AIANHH_HU_GQ!F3</f>
        <v>40</v>
      </c>
      <c r="G3" s="37">
        <f>AIANHH_HU_GQ!G3/AIANHH_HU_GQ!F3-1</f>
        <v>4.8959608323133397E-2</v>
      </c>
      <c r="H3" s="19">
        <f>AIANHH_HU_GQ!I3-AIANHH_HU_GQ!H3</f>
        <v>-68</v>
      </c>
      <c r="I3" s="38">
        <f>AIANHH_HU_GQ!I3/AIANHH_HU_GQ!H3-1</f>
        <v>-9.0305444887118225E-2</v>
      </c>
      <c r="J3" s="20">
        <f>AIANHH_HU_GQ!K3-AIANHH_HU_GQ!J3</f>
        <v>30</v>
      </c>
      <c r="K3" s="39">
        <f>AIANHH_HU_GQ!K3/AIANHH_HU_GQ!J3-1</f>
        <v>9.6153846153846256E-2</v>
      </c>
      <c r="L3" s="19">
        <f>AIANHH_HU_GQ!M3-AIANHH_HU_GQ!L3</f>
        <v>-98</v>
      </c>
      <c r="M3" s="38">
        <f>AIANHH_HU_GQ!M3/AIANHH_HU_GQ!L3-1</f>
        <v>-0.22222222222222221</v>
      </c>
      <c r="N3" s="7"/>
      <c r="O3" s="8">
        <f>(AIANHH_HU_GQ!O3-AIANHH_HU_GQ!N3)*100</f>
        <v>8.4927443510628979</v>
      </c>
      <c r="P3" s="3"/>
    </row>
    <row r="4" spans="1:16" ht="16" customHeight="1" x14ac:dyDescent="0.4">
      <c r="A4" s="23" t="s">
        <v>31</v>
      </c>
      <c r="B4" s="24">
        <f>AIANHH_HU_GQ!C4-AIANHH_HU_GQ!B4</f>
        <v>-41</v>
      </c>
      <c r="C4" s="28">
        <f>AIANHH_HU_GQ!C4/AIANHH_HU_GQ!B4-1</f>
        <v>-5.7934152889642654E-3</v>
      </c>
      <c r="D4" s="25">
        <f>AIANHH_HU_GQ!E4-AIANHH_HU_GQ!D4</f>
        <v>-133</v>
      </c>
      <c r="E4" s="40">
        <f>AIANHH_HU_GQ!E4/AIANHH_HU_GQ!D4-1</f>
        <v>-0.44481605351170572</v>
      </c>
      <c r="F4" s="24">
        <f>AIANHH_HU_GQ!G4-AIANHH_HU_GQ!F4</f>
        <v>92</v>
      </c>
      <c r="G4" s="28">
        <f>AIANHH_HU_GQ!G4/AIANHH_HU_GQ!F4-1</f>
        <v>1.3573325464738772E-2</v>
      </c>
      <c r="H4" s="26">
        <f>AIANHH_HU_GQ!I4-AIANHH_HU_GQ!H4</f>
        <v>-109</v>
      </c>
      <c r="I4" s="41">
        <f>AIANHH_HU_GQ!I4/AIANHH_HU_GQ!H4-1</f>
        <v>-3.7049626104690647E-2</v>
      </c>
      <c r="J4" s="27">
        <f>AIANHH_HU_GQ!K4-AIANHH_HU_GQ!J4</f>
        <v>-14</v>
      </c>
      <c r="K4" s="42">
        <f>AIANHH_HU_GQ!K4/AIANHH_HU_GQ!J4-1</f>
        <v>-5.9931506849315586E-3</v>
      </c>
      <c r="L4" s="26">
        <f>AIANHH_HU_GQ!M4-AIANHH_HU_GQ!L4</f>
        <v>-95</v>
      </c>
      <c r="M4" s="41">
        <f>AIANHH_HU_GQ!M4/AIANHH_HU_GQ!L4-1</f>
        <v>-0.15676567656765672</v>
      </c>
      <c r="N4" s="7"/>
      <c r="O4" s="9">
        <f>(AIANHH_HU_GQ!O4-AIANHH_HU_GQ!N4)*100</f>
        <v>2.5608163282935914</v>
      </c>
      <c r="P4" s="3"/>
    </row>
    <row r="5" spans="1:16" ht="16" customHeight="1" x14ac:dyDescent="0.4">
      <c r="A5" s="23" t="s">
        <v>32</v>
      </c>
      <c r="B5" s="24">
        <f>AIANHH_HU_GQ!C5-AIANHH_HU_GQ!B5</f>
        <v>931</v>
      </c>
      <c r="C5" s="28">
        <f>AIANHH_HU_GQ!C5/AIANHH_HU_GQ!B5-1</f>
        <v>6.9430979193079168E-2</v>
      </c>
      <c r="D5" s="25">
        <f>AIANHH_HU_GQ!E5-AIANHH_HU_GQ!D5</f>
        <v>-23</v>
      </c>
      <c r="E5" s="40">
        <f>AIANHH_HU_GQ!E5/AIANHH_HU_GQ!D5-1</f>
        <v>-0.57499999999999996</v>
      </c>
      <c r="F5" s="24">
        <f>AIANHH_HU_GQ!G5-AIANHH_HU_GQ!F5</f>
        <v>954</v>
      </c>
      <c r="G5" s="28">
        <f>AIANHH_HU_GQ!G5/AIANHH_HU_GQ!F5-1</f>
        <v>7.1359114369062837E-2</v>
      </c>
      <c r="H5" s="26">
        <f>AIANHH_HU_GQ!I5-AIANHH_HU_GQ!H5</f>
        <v>162</v>
      </c>
      <c r="I5" s="41">
        <f>AIANHH_HU_GQ!I5/AIANHH_HU_GQ!H5-1</f>
        <v>4.2463958060288354E-2</v>
      </c>
      <c r="J5" s="27">
        <f>AIANHH_HU_GQ!K5-AIANHH_HU_GQ!J5</f>
        <v>172</v>
      </c>
      <c r="K5" s="42">
        <f>AIANHH_HU_GQ!K5/AIANHH_HU_GQ!J5-1</f>
        <v>5.2105422599212359E-2</v>
      </c>
      <c r="L5" s="26">
        <f>AIANHH_HU_GQ!M5-AIANHH_HU_GQ!L5</f>
        <v>-10</v>
      </c>
      <c r="M5" s="41">
        <f>AIANHH_HU_GQ!M5/AIANHH_HU_GQ!L5-1</f>
        <v>-1.945525291828798E-2</v>
      </c>
      <c r="N5" s="7"/>
      <c r="O5" s="9">
        <f>(AIANHH_HU_GQ!O5-AIANHH_HU_GQ!N5)*100</f>
        <v>0.80026337548374515</v>
      </c>
      <c r="P5" s="3"/>
    </row>
    <row r="6" spans="1:16" ht="16" customHeight="1" x14ac:dyDescent="0.4">
      <c r="A6" s="23" t="s">
        <v>33</v>
      </c>
      <c r="B6" s="24">
        <f>AIANHH_HU_GQ!C6-AIANHH_HU_GQ!B6</f>
        <v>181</v>
      </c>
      <c r="C6" s="28">
        <f>AIANHH_HU_GQ!C6/AIANHH_HU_GQ!B6-1</f>
        <v>0.18640576725025748</v>
      </c>
      <c r="D6" s="25">
        <f>AIANHH_HU_GQ!E6-AIANHH_HU_GQ!D6</f>
        <v>0</v>
      </c>
      <c r="E6" s="40" t="e">
        <f>AIANHH_HU_GQ!E6/AIANHH_HU_GQ!D6-1</f>
        <v>#DIV/0!</v>
      </c>
      <c r="F6" s="24">
        <f>AIANHH_HU_GQ!G6-AIANHH_HU_GQ!F6</f>
        <v>181</v>
      </c>
      <c r="G6" s="28">
        <f>AIANHH_HU_GQ!G6/AIANHH_HU_GQ!F6-1</f>
        <v>0.18640576725025748</v>
      </c>
      <c r="H6" s="26">
        <f>AIANHH_HU_GQ!I6-AIANHH_HU_GQ!H6</f>
        <v>39</v>
      </c>
      <c r="I6" s="41">
        <f>AIANHH_HU_GQ!I6/AIANHH_HU_GQ!H6-1</f>
        <v>0.12662337662337664</v>
      </c>
      <c r="J6" s="27">
        <f>AIANHH_HU_GQ!K6-AIANHH_HU_GQ!J6</f>
        <v>47</v>
      </c>
      <c r="K6" s="42">
        <f>AIANHH_HU_GQ!K6/AIANHH_HU_GQ!J6-1</f>
        <v>0.16607773851590113</v>
      </c>
      <c r="L6" s="26">
        <f>AIANHH_HU_GQ!M6-AIANHH_HU_GQ!L6</f>
        <v>-8</v>
      </c>
      <c r="M6" s="41">
        <f>AIANHH_HU_GQ!M6/AIANHH_HU_GQ!L6-1</f>
        <v>-0.31999999999999995</v>
      </c>
      <c r="N6" s="7"/>
      <c r="O6" s="9">
        <f>(AIANHH_HU_GQ!O6-AIANHH_HU_GQ!N6)*100</f>
        <v>3.2177476701972463</v>
      </c>
      <c r="P6" s="3"/>
    </row>
    <row r="7" spans="1:16" ht="16" customHeight="1" x14ac:dyDescent="0.4">
      <c r="A7" s="23" t="s">
        <v>34</v>
      </c>
      <c r="B7" s="24">
        <f>AIANHH_HU_GQ!C7-AIANHH_HU_GQ!B7</f>
        <v>179</v>
      </c>
      <c r="C7" s="28">
        <f>AIANHH_HU_GQ!C7/AIANHH_HU_GQ!B7-1</f>
        <v>0.1782868525896415</v>
      </c>
      <c r="D7" s="25">
        <f>AIANHH_HU_GQ!E7-AIANHH_HU_GQ!D7</f>
        <v>0</v>
      </c>
      <c r="E7" s="40" t="e">
        <f>AIANHH_HU_GQ!E7/AIANHH_HU_GQ!D7-1</f>
        <v>#DIV/0!</v>
      </c>
      <c r="F7" s="24">
        <f>AIANHH_HU_GQ!G7-AIANHH_HU_GQ!F7</f>
        <v>179</v>
      </c>
      <c r="G7" s="28">
        <f>AIANHH_HU_GQ!G7/AIANHH_HU_GQ!F7-1</f>
        <v>0.1782868525896415</v>
      </c>
      <c r="H7" s="26">
        <f>AIANHH_HU_GQ!I7-AIANHH_HU_GQ!H7</f>
        <v>21</v>
      </c>
      <c r="I7" s="41">
        <f>AIANHH_HU_GQ!I7/AIANHH_HU_GQ!H7-1</f>
        <v>4.8387096774193505E-2</v>
      </c>
      <c r="J7" s="27">
        <f>AIANHH_HU_GQ!K7-AIANHH_HU_GQ!J7</f>
        <v>51</v>
      </c>
      <c r="K7" s="42">
        <f>AIANHH_HU_GQ!K7/AIANHH_HU_GQ!J7-1</f>
        <v>0.13783783783783776</v>
      </c>
      <c r="L7" s="26">
        <f>AIANHH_HU_GQ!M7-AIANHH_HU_GQ!L7</f>
        <v>-30</v>
      </c>
      <c r="M7" s="41">
        <f>AIANHH_HU_GQ!M7/AIANHH_HU_GQ!L7-1</f>
        <v>-0.46875</v>
      </c>
      <c r="N7" s="7"/>
      <c r="O7" s="9">
        <f>(AIANHH_HU_GQ!O7-AIANHH_HU_GQ!N7)*100</f>
        <v>7.2740163062743779</v>
      </c>
      <c r="P7" s="3"/>
    </row>
    <row r="8" spans="1:16" ht="16" customHeight="1" x14ac:dyDescent="0.4">
      <c r="A8" s="23" t="s">
        <v>35</v>
      </c>
      <c r="B8" s="24">
        <f>AIANHH_HU_GQ!C8-AIANHH_HU_GQ!B8</f>
        <v>14</v>
      </c>
      <c r="C8" s="28">
        <f>AIANHH_HU_GQ!C8/AIANHH_HU_GQ!B8-1</f>
        <v>1.75</v>
      </c>
      <c r="D8" s="25">
        <f>AIANHH_HU_GQ!E8-AIANHH_HU_GQ!D8</f>
        <v>0</v>
      </c>
      <c r="E8" s="40" t="e">
        <f>AIANHH_HU_GQ!E8/AIANHH_HU_GQ!D8-1</f>
        <v>#DIV/0!</v>
      </c>
      <c r="F8" s="24">
        <f>AIANHH_HU_GQ!G8-AIANHH_HU_GQ!F8</f>
        <v>14</v>
      </c>
      <c r="G8" s="28">
        <f>AIANHH_HU_GQ!G8/AIANHH_HU_GQ!F8-1</f>
        <v>1.75</v>
      </c>
      <c r="H8" s="26">
        <f>AIANHH_HU_GQ!I8-AIANHH_HU_GQ!H8</f>
        <v>7</v>
      </c>
      <c r="I8" s="41">
        <f>AIANHH_HU_GQ!I8/AIANHH_HU_GQ!H8-1</f>
        <v>0.7</v>
      </c>
      <c r="J8" s="27">
        <f>AIANHH_HU_GQ!K8-AIANHH_HU_GQ!J8</f>
        <v>9</v>
      </c>
      <c r="K8" s="42">
        <f>AIANHH_HU_GQ!K8/AIANHH_HU_GQ!J8-1</f>
        <v>1.2857142857142856</v>
      </c>
      <c r="L8" s="26">
        <f>AIANHH_HU_GQ!M8-AIANHH_HU_GQ!L8</f>
        <v>-2</v>
      </c>
      <c r="M8" s="41">
        <f>AIANHH_HU_GQ!M8/AIANHH_HU_GQ!L8-1</f>
        <v>-0.66666666666666674</v>
      </c>
      <c r="N8" s="7"/>
      <c r="O8" s="9">
        <f>(AIANHH_HU_GQ!O8-AIANHH_HU_GQ!N8)*100</f>
        <v>24.117647058823533</v>
      </c>
      <c r="P8" s="3"/>
    </row>
    <row r="9" spans="1:16" ht="16" customHeight="1" x14ac:dyDescent="0.4">
      <c r="A9" s="23" t="s">
        <v>36</v>
      </c>
      <c r="B9" s="24">
        <f>AIANHH_HU_GQ!C9-AIANHH_HU_GQ!B9</f>
        <v>2341</v>
      </c>
      <c r="C9" s="28">
        <f>AIANHH_HU_GQ!C9/AIANHH_HU_GQ!B9-1</f>
        <v>0.19988046448087426</v>
      </c>
      <c r="D9" s="25">
        <f>AIANHH_HU_GQ!E9-AIANHH_HU_GQ!D9</f>
        <v>225</v>
      </c>
      <c r="E9" s="40">
        <f>AIANHH_HU_GQ!E9/AIANHH_HU_GQ!D9-1</f>
        <v>0.94142259414225937</v>
      </c>
      <c r="F9" s="24">
        <f>AIANHH_HU_GQ!G9-AIANHH_HU_GQ!F9</f>
        <v>2116</v>
      </c>
      <c r="G9" s="28">
        <f>AIANHH_HU_GQ!G9/AIANHH_HU_GQ!F9-1</f>
        <v>0.18443301664778167</v>
      </c>
      <c r="H9" s="26">
        <f>AIANHH_HU_GQ!I9-AIANHH_HU_GQ!H9</f>
        <v>278</v>
      </c>
      <c r="I9" s="41">
        <f>AIANHH_HU_GQ!I9/AIANHH_HU_GQ!H9-1</f>
        <v>8.5855466337245279E-2</v>
      </c>
      <c r="J9" s="27">
        <f>AIANHH_HU_GQ!K9-AIANHH_HU_GQ!J9</f>
        <v>451</v>
      </c>
      <c r="K9" s="42">
        <f>AIANHH_HU_GQ!K9/AIANHH_HU_GQ!J9-1</f>
        <v>0.15124077800134139</v>
      </c>
      <c r="L9" s="26">
        <f>AIANHH_HU_GQ!M9-AIANHH_HU_GQ!L9</f>
        <v>-173</v>
      </c>
      <c r="M9" s="41">
        <f>AIANHH_HU_GQ!M9/AIANHH_HU_GQ!L9-1</f>
        <v>-0.67578125</v>
      </c>
      <c r="N9" s="7"/>
      <c r="O9" s="9">
        <f>(AIANHH_HU_GQ!O9-AIANHH_HU_GQ!N9)*100</f>
        <v>5.5454777981323815</v>
      </c>
      <c r="P9" s="3"/>
    </row>
    <row r="10" spans="1:16" ht="16" customHeight="1" x14ac:dyDescent="0.4">
      <c r="A10" s="23" t="s">
        <v>37</v>
      </c>
      <c r="B10" s="24">
        <f>AIANHH_HU_GQ!C10-AIANHH_HU_GQ!B10</f>
        <v>-251</v>
      </c>
      <c r="C10" s="28">
        <f>AIANHH_HU_GQ!C10/AIANHH_HU_GQ!B10-1</f>
        <v>-0.53978494623655915</v>
      </c>
      <c r="D10" s="25">
        <f>AIANHH_HU_GQ!E10-AIANHH_HU_GQ!D10</f>
        <v>-4</v>
      </c>
      <c r="E10" s="40">
        <f>AIANHH_HU_GQ!E10/AIANHH_HU_GQ!D10-1</f>
        <v>-0.4</v>
      </c>
      <c r="F10" s="24">
        <f>AIANHH_HU_GQ!G10-AIANHH_HU_GQ!F10</f>
        <v>-247</v>
      </c>
      <c r="G10" s="28">
        <f>AIANHH_HU_GQ!G10/AIANHH_HU_GQ!F10-1</f>
        <v>-0.54285714285714293</v>
      </c>
      <c r="H10" s="26">
        <f>AIANHH_HU_GQ!I10-AIANHH_HU_GQ!H10</f>
        <v>-69</v>
      </c>
      <c r="I10" s="41">
        <f>AIANHH_HU_GQ!I10/AIANHH_HU_GQ!H10-1</f>
        <v>-0.59482758620689657</v>
      </c>
      <c r="J10" s="27">
        <f>AIANHH_HU_GQ!K10-AIANHH_HU_GQ!J10</f>
        <v>-53</v>
      </c>
      <c r="K10" s="42">
        <f>AIANHH_HU_GQ!K10/AIANHH_HU_GQ!J10-1</f>
        <v>-0.53</v>
      </c>
      <c r="L10" s="26">
        <f>AIANHH_HU_GQ!M10-AIANHH_HU_GQ!L10</f>
        <v>-16</v>
      </c>
      <c r="M10" s="41">
        <f>AIANHH_HU_GQ!M10/AIANHH_HU_GQ!L10-1</f>
        <v>-1</v>
      </c>
      <c r="N10" s="7"/>
      <c r="O10" s="9">
        <f>(AIANHH_HU_GQ!O10-AIANHH_HU_GQ!N10)*100</f>
        <v>13.793103448275868</v>
      </c>
      <c r="P10" s="3"/>
    </row>
    <row r="11" spans="1:16" ht="16" customHeight="1" x14ac:dyDescent="0.4">
      <c r="A11" s="23" t="s">
        <v>38</v>
      </c>
      <c r="B11" s="24">
        <f>AIANHH_HU_GQ!C11-AIANHH_HU_GQ!B11</f>
        <v>-808</v>
      </c>
      <c r="C11" s="28">
        <f>AIANHH_HU_GQ!C11/AIANHH_HU_GQ!B11-1</f>
        <v>-0.11245650661099515</v>
      </c>
      <c r="D11" s="25">
        <f>AIANHH_HU_GQ!E11-AIANHH_HU_GQ!D11</f>
        <v>12</v>
      </c>
      <c r="E11" s="40" t="e">
        <f>AIANHH_HU_GQ!E11/AIANHH_HU_GQ!D11-1</f>
        <v>#DIV/0!</v>
      </c>
      <c r="F11" s="24">
        <f>AIANHH_HU_GQ!G11-AIANHH_HU_GQ!F11</f>
        <v>-820</v>
      </c>
      <c r="G11" s="28">
        <f>AIANHH_HU_GQ!G11/AIANHH_HU_GQ!F11-1</f>
        <v>-0.1141266527487822</v>
      </c>
      <c r="H11" s="26">
        <f>AIANHH_HU_GQ!I11-AIANHH_HU_GQ!H11</f>
        <v>-212</v>
      </c>
      <c r="I11" s="41">
        <f>AIANHH_HU_GQ!I11/AIANHH_HU_GQ!H11-1</f>
        <v>-7.866419294990723E-2</v>
      </c>
      <c r="J11" s="27">
        <f>AIANHH_HU_GQ!K11-AIANHH_HU_GQ!J11</f>
        <v>-184</v>
      </c>
      <c r="K11" s="42">
        <f>AIANHH_HU_GQ!K11/AIANHH_HU_GQ!J11-1</f>
        <v>-8.8419029312830411E-2</v>
      </c>
      <c r="L11" s="26">
        <f>AIANHH_HU_GQ!M11-AIANHH_HU_GQ!L11</f>
        <v>-28</v>
      </c>
      <c r="M11" s="41">
        <f>AIANHH_HU_GQ!M11/AIANHH_HU_GQ!L11-1</f>
        <v>-4.5602605863192203E-2</v>
      </c>
      <c r="N11" s="7"/>
      <c r="O11" s="9">
        <f>(AIANHH_HU_GQ!O11-AIANHH_HU_GQ!N11)*100</f>
        <v>-0.81755193198723708</v>
      </c>
      <c r="P11" s="3"/>
    </row>
    <row r="12" spans="1:16" ht="16" customHeight="1" x14ac:dyDescent="0.4">
      <c r="A12" s="23" t="s">
        <v>39</v>
      </c>
      <c r="B12" s="24">
        <f>AIANHH_HU_GQ!C12-AIANHH_HU_GQ!B12</f>
        <v>-36</v>
      </c>
      <c r="C12" s="28">
        <f>AIANHH_HU_GQ!C12/AIANHH_HU_GQ!B12-1</f>
        <v>-2.6966292134831482E-2</v>
      </c>
      <c r="D12" s="25">
        <f>AIANHH_HU_GQ!E12-AIANHH_HU_GQ!D12</f>
        <v>-36</v>
      </c>
      <c r="E12" s="40">
        <f>AIANHH_HU_GQ!E12/AIANHH_HU_GQ!D12-1</f>
        <v>-1</v>
      </c>
      <c r="F12" s="24">
        <f>AIANHH_HU_GQ!G12-AIANHH_HU_GQ!F12</f>
        <v>0</v>
      </c>
      <c r="G12" s="28">
        <f>AIANHH_HU_GQ!G12/AIANHH_HU_GQ!F12-1</f>
        <v>0</v>
      </c>
      <c r="H12" s="26">
        <f>AIANHH_HU_GQ!I12-AIANHH_HU_GQ!H12</f>
        <v>-17</v>
      </c>
      <c r="I12" s="41">
        <f>AIANHH_HU_GQ!I12/AIANHH_HU_GQ!H12-1</f>
        <v>-4.0284360189573487E-2</v>
      </c>
      <c r="J12" s="27">
        <f>AIANHH_HU_GQ!K12-AIANHH_HU_GQ!J12</f>
        <v>-17</v>
      </c>
      <c r="K12" s="42">
        <f>AIANHH_HU_GQ!K12/AIANHH_HU_GQ!J12-1</f>
        <v>-4.6961325966850875E-2</v>
      </c>
      <c r="L12" s="26">
        <f>AIANHH_HU_GQ!M12-AIANHH_HU_GQ!L12</f>
        <v>0</v>
      </c>
      <c r="M12" s="41">
        <f>AIANHH_HU_GQ!M12/AIANHH_HU_GQ!L12-1</f>
        <v>0</v>
      </c>
      <c r="N12" s="7"/>
      <c r="O12" s="9">
        <f>(AIANHH_HU_GQ!O12-AIANHH_HU_GQ!N12)*100</f>
        <v>-0.59680533614182574</v>
      </c>
      <c r="P12" s="3"/>
    </row>
    <row r="13" spans="1:16" ht="16" customHeight="1" x14ac:dyDescent="0.4">
      <c r="A13" s="23" t="s">
        <v>40</v>
      </c>
      <c r="B13" s="24">
        <f>AIANHH_HU_GQ!C13-AIANHH_HU_GQ!B13</f>
        <v>-19</v>
      </c>
      <c r="C13" s="28">
        <f>AIANHH_HU_GQ!C13/AIANHH_HU_GQ!B13-1</f>
        <v>-7.9166666666666718E-2</v>
      </c>
      <c r="D13" s="25">
        <f>AIANHH_HU_GQ!E13-AIANHH_HU_GQ!D13</f>
        <v>0</v>
      </c>
      <c r="E13" s="40" t="e">
        <f>AIANHH_HU_GQ!E13/AIANHH_HU_GQ!D13-1</f>
        <v>#DIV/0!</v>
      </c>
      <c r="F13" s="24">
        <f>AIANHH_HU_GQ!G13-AIANHH_HU_GQ!F13</f>
        <v>-19</v>
      </c>
      <c r="G13" s="28">
        <f>AIANHH_HU_GQ!G13/AIANHH_HU_GQ!F13-1</f>
        <v>-7.9166666666666718E-2</v>
      </c>
      <c r="H13" s="26">
        <f>AIANHH_HU_GQ!I13-AIANHH_HU_GQ!H13</f>
        <v>2</v>
      </c>
      <c r="I13" s="41">
        <f>AIANHH_HU_GQ!I13/AIANHH_HU_GQ!H13-1</f>
        <v>2.0618556701030855E-2</v>
      </c>
      <c r="J13" s="27">
        <f>AIANHH_HU_GQ!K13-AIANHH_HU_GQ!J13</f>
        <v>-1</v>
      </c>
      <c r="K13" s="42">
        <f>AIANHH_HU_GQ!K13/AIANHH_HU_GQ!J13-1</f>
        <v>-1.2658227848101222E-2</v>
      </c>
      <c r="L13" s="26">
        <f>AIANHH_HU_GQ!M13-AIANHH_HU_GQ!L13</f>
        <v>3</v>
      </c>
      <c r="M13" s="41">
        <f>AIANHH_HU_GQ!M13/AIANHH_HU_GQ!L13-1</f>
        <v>0.16666666666666674</v>
      </c>
      <c r="N13" s="7"/>
      <c r="O13" s="9">
        <f>(AIANHH_HU_GQ!O13-AIANHH_HU_GQ!N13)*100</f>
        <v>-2.6554201811933797</v>
      </c>
      <c r="P13" s="3"/>
    </row>
    <row r="14" spans="1:16" ht="16" customHeight="1" x14ac:dyDescent="0.4">
      <c r="A14" s="23" t="s">
        <v>41</v>
      </c>
      <c r="B14" s="24">
        <f>AIANHH_HU_GQ!C14-AIANHH_HU_GQ!B14</f>
        <v>69</v>
      </c>
      <c r="C14" s="28">
        <f>AIANHH_HU_GQ!C14/AIANHH_HU_GQ!B14-1</f>
        <v>6.8931068931068928E-2</v>
      </c>
      <c r="D14" s="25">
        <f>AIANHH_HU_GQ!E14-AIANHH_HU_GQ!D14</f>
        <v>-8</v>
      </c>
      <c r="E14" s="40">
        <f>AIANHH_HU_GQ!E14/AIANHH_HU_GQ!D14-1</f>
        <v>-1</v>
      </c>
      <c r="F14" s="24">
        <f>AIANHH_HU_GQ!G14-AIANHH_HU_GQ!F14</f>
        <v>77</v>
      </c>
      <c r="G14" s="28">
        <f>AIANHH_HU_GQ!G14/AIANHH_HU_GQ!F14-1</f>
        <v>7.7542799597180245E-2</v>
      </c>
      <c r="H14" s="26">
        <f>AIANHH_HU_GQ!I14-AIANHH_HU_GQ!H14</f>
        <v>12</v>
      </c>
      <c r="I14" s="41">
        <f>AIANHH_HU_GQ!I14/AIANHH_HU_GQ!H14-1</f>
        <v>4.013377926421402E-2</v>
      </c>
      <c r="J14" s="27">
        <f>AIANHH_HU_GQ!K14-AIANHH_HU_GQ!J14</f>
        <v>18</v>
      </c>
      <c r="K14" s="42">
        <f>AIANHH_HU_GQ!K14/AIANHH_HU_GQ!J14-1</f>
        <v>6.3829787234042534E-2</v>
      </c>
      <c r="L14" s="26">
        <f>AIANHH_HU_GQ!M14-AIANHH_HU_GQ!L14</f>
        <v>-6</v>
      </c>
      <c r="M14" s="41">
        <f>AIANHH_HU_GQ!M14/AIANHH_HU_GQ!L14-1</f>
        <v>-0.3529411764705882</v>
      </c>
      <c r="N14" s="7"/>
      <c r="O14" s="9">
        <f>(AIANHH_HU_GQ!O14-AIANHH_HU_GQ!N14)*100</f>
        <v>2.1486412371355734</v>
      </c>
      <c r="P14" s="3"/>
    </row>
    <row r="15" spans="1:16" ht="16" customHeight="1" x14ac:dyDescent="0.4">
      <c r="A15" s="23" t="s">
        <v>42</v>
      </c>
      <c r="B15" s="24">
        <f>AIANHH_HU_GQ!C15-AIANHH_HU_GQ!B15</f>
        <v>-7324</v>
      </c>
      <c r="C15" s="28">
        <f>AIANHH_HU_GQ!C15/AIANHH_HU_GQ!B15-1</f>
        <v>-7.1920263170815568E-2</v>
      </c>
      <c r="D15" s="25">
        <f>AIANHH_HU_GQ!E15-AIANHH_HU_GQ!D15</f>
        <v>477</v>
      </c>
      <c r="E15" s="40">
        <f>AIANHH_HU_GQ!E15/AIANHH_HU_GQ!D15-1</f>
        <v>0.8899253731343284</v>
      </c>
      <c r="F15" s="24">
        <f>AIANHH_HU_GQ!G15-AIANHH_HU_GQ!F15</f>
        <v>-7801</v>
      </c>
      <c r="G15" s="28">
        <f>AIANHH_HU_GQ!G15/AIANHH_HU_GQ!F15-1</f>
        <v>-7.700964471515015E-2</v>
      </c>
      <c r="H15" s="26">
        <f>AIANHH_HU_GQ!I15-AIANHH_HU_GQ!H15</f>
        <v>-4314</v>
      </c>
      <c r="I15" s="41">
        <f>AIANHH_HU_GQ!I15/AIANHH_HU_GQ!H15-1</f>
        <v>-0.11271948160535117</v>
      </c>
      <c r="J15" s="27">
        <f>AIANHH_HU_GQ!K15-AIANHH_HU_GQ!J15</f>
        <v>-376</v>
      </c>
      <c r="K15" s="42">
        <f>AIANHH_HU_GQ!K15/AIANHH_HU_GQ!J15-1</f>
        <v>-1.2862616310892139E-2</v>
      </c>
      <c r="L15" s="26">
        <f>AIANHH_HU_GQ!M15-AIANHH_HU_GQ!L15</f>
        <v>-3938</v>
      </c>
      <c r="M15" s="41">
        <f>AIANHH_HU_GQ!M15/AIANHH_HU_GQ!L15-1</f>
        <v>-0.43561946902654869</v>
      </c>
      <c r="N15" s="7"/>
      <c r="O15" s="9">
        <f>(AIANHH_HU_GQ!O15-AIANHH_HU_GQ!N15)*100</f>
        <v>8.5959593800801759</v>
      </c>
      <c r="P15" s="3"/>
    </row>
    <row r="16" spans="1:16" ht="16" customHeight="1" x14ac:dyDescent="0.4">
      <c r="A16" s="23" t="s">
        <v>43</v>
      </c>
      <c r="B16" s="24">
        <f>AIANHH_HU_GQ!C16-AIANHH_HU_GQ!B16</f>
        <v>-18</v>
      </c>
      <c r="C16" s="28">
        <f>AIANHH_HU_GQ!C16/AIANHH_HU_GQ!B16-1</f>
        <v>-5.1664753157290022E-3</v>
      </c>
      <c r="D16" s="25">
        <f>AIANHH_HU_GQ!E16-AIANHH_HU_GQ!D16</f>
        <v>3</v>
      </c>
      <c r="E16" s="40">
        <f>AIANHH_HU_GQ!E16/AIANHH_HU_GQ!D16-1</f>
        <v>0.14285714285714279</v>
      </c>
      <c r="F16" s="24">
        <f>AIANHH_HU_GQ!G16-AIANHH_HU_GQ!F16</f>
        <v>-21</v>
      </c>
      <c r="G16" s="28">
        <f>AIANHH_HU_GQ!G16/AIANHH_HU_GQ!F16-1</f>
        <v>-6.0641062662430967E-3</v>
      </c>
      <c r="H16" s="26">
        <f>AIANHH_HU_GQ!I16-AIANHH_HU_GQ!H16</f>
        <v>59</v>
      </c>
      <c r="I16" s="41">
        <f>AIANHH_HU_GQ!I16/AIANHH_HU_GQ!H16-1</f>
        <v>7.0828331332533079E-2</v>
      </c>
      <c r="J16" s="27">
        <f>AIANHH_HU_GQ!K16-AIANHH_HU_GQ!J16</f>
        <v>61</v>
      </c>
      <c r="K16" s="42">
        <f>AIANHH_HU_GQ!K16/AIANHH_HU_GQ!J16-1</f>
        <v>7.587064676616917E-2</v>
      </c>
      <c r="L16" s="26">
        <f>AIANHH_HU_GQ!M16-AIANHH_HU_GQ!L16</f>
        <v>-2</v>
      </c>
      <c r="M16" s="41">
        <f>AIANHH_HU_GQ!M16/AIANHH_HU_GQ!L16-1</f>
        <v>-6.8965517241379337E-2</v>
      </c>
      <c r="N16" s="7"/>
      <c r="O16" s="9">
        <f>(AIANHH_HU_GQ!O16-AIANHH_HU_GQ!N16)*100</f>
        <v>0.45448672742639529</v>
      </c>
      <c r="P16" s="3"/>
    </row>
    <row r="17" spans="1:16" ht="16" customHeight="1" x14ac:dyDescent="0.4">
      <c r="A17" s="23" t="s">
        <v>44</v>
      </c>
      <c r="B17" s="24">
        <f>AIANHH_HU_GQ!C17-AIANHH_HU_GQ!B17</f>
        <v>32</v>
      </c>
      <c r="C17" s="28">
        <f>AIANHH_HU_GQ!C17/AIANHH_HU_GQ!B17-1</f>
        <v>5.0882493242168092E-3</v>
      </c>
      <c r="D17" s="25">
        <f>AIANHH_HU_GQ!E17-AIANHH_HU_GQ!D17</f>
        <v>118</v>
      </c>
      <c r="E17" s="40">
        <f>AIANHH_HU_GQ!E17/AIANHH_HU_GQ!D17-1</f>
        <v>23.6</v>
      </c>
      <c r="F17" s="24">
        <f>AIANHH_HU_GQ!G17-AIANHH_HU_GQ!F17</f>
        <v>-86</v>
      </c>
      <c r="G17" s="28">
        <f>AIANHH_HU_GQ!G17/AIANHH_HU_GQ!F17-1</f>
        <v>-1.3685550604710328E-2</v>
      </c>
      <c r="H17" s="26">
        <f>AIANHH_HU_GQ!I17-AIANHH_HU_GQ!H17</f>
        <v>-566</v>
      </c>
      <c r="I17" s="41">
        <f>AIANHH_HU_GQ!I17/AIANHH_HU_GQ!H17-1</f>
        <v>-0.21710778672803988</v>
      </c>
      <c r="J17" s="27">
        <f>AIANHH_HU_GQ!K17-AIANHH_HU_GQ!J17</f>
        <v>-274</v>
      </c>
      <c r="K17" s="42">
        <f>AIANHH_HU_GQ!K17/AIANHH_HU_GQ!J17-1</f>
        <v>-0.12465878070973613</v>
      </c>
      <c r="L17" s="26">
        <f>AIANHH_HU_GQ!M17-AIANHH_HU_GQ!L17</f>
        <v>-292</v>
      </c>
      <c r="M17" s="41">
        <f>AIANHH_HU_GQ!M17/AIANHH_HU_GQ!L17-1</f>
        <v>-0.71393643031784837</v>
      </c>
      <c r="N17" s="7"/>
      <c r="O17" s="9">
        <f>(AIANHH_HU_GQ!O17-AIANHH_HU_GQ!N17)*100</f>
        <v>9.9560468019711745</v>
      </c>
      <c r="P17" s="3"/>
    </row>
    <row r="18" spans="1:16" ht="16" customHeight="1" x14ac:dyDescent="0.4">
      <c r="A18" s="23" t="s">
        <v>45</v>
      </c>
      <c r="B18" s="24">
        <f>AIANHH_HU_GQ!C18-AIANHH_HU_GQ!B18</f>
        <v>183</v>
      </c>
      <c r="C18" s="28">
        <f>AIANHH_HU_GQ!C18/AIANHH_HU_GQ!B18-1</f>
        <v>1.8176400476757948E-2</v>
      </c>
      <c r="D18" s="25">
        <f>AIANHH_HU_GQ!E18-AIANHH_HU_GQ!D18</f>
        <v>2</v>
      </c>
      <c r="E18" s="40">
        <f>AIANHH_HU_GQ!E18/AIANHH_HU_GQ!D18-1</f>
        <v>0.18181818181818188</v>
      </c>
      <c r="F18" s="24">
        <f>AIANHH_HU_GQ!G18-AIANHH_HU_GQ!F18</f>
        <v>181</v>
      </c>
      <c r="G18" s="28">
        <f>AIANHH_HU_GQ!G18/AIANHH_HU_GQ!F18-1</f>
        <v>1.7997414736004691E-2</v>
      </c>
      <c r="H18" s="26">
        <f>AIANHH_HU_GQ!I18-AIANHH_HU_GQ!H18</f>
        <v>-82</v>
      </c>
      <c r="I18" s="41">
        <f>AIANHH_HU_GQ!I18/AIANHH_HU_GQ!H18-1</f>
        <v>-3.1214312904453756E-2</v>
      </c>
      <c r="J18" s="27">
        <f>AIANHH_HU_GQ!K18-AIANHH_HU_GQ!J18</f>
        <v>67</v>
      </c>
      <c r="K18" s="42">
        <f>AIANHH_HU_GQ!K18/AIANHH_HU_GQ!J18-1</f>
        <v>2.8879310344827491E-2</v>
      </c>
      <c r="L18" s="26">
        <f>AIANHH_HU_GQ!M18-AIANHH_HU_GQ!L18</f>
        <v>-149</v>
      </c>
      <c r="M18" s="41">
        <f>AIANHH_HU_GQ!M18/AIANHH_HU_GQ!L18-1</f>
        <v>-0.48534201954397393</v>
      </c>
      <c r="N18" s="7"/>
      <c r="O18" s="9">
        <f>(AIANHH_HU_GQ!O18-AIANHH_HU_GQ!N18)*100</f>
        <v>5.4780827480680809</v>
      </c>
      <c r="P18" s="3"/>
    </row>
    <row r="19" spans="1:16" ht="16" customHeight="1" x14ac:dyDescent="0.4">
      <c r="A19" s="23" t="s">
        <v>46</v>
      </c>
      <c r="B19" s="24">
        <f>AIANHH_HU_GQ!C19-AIANHH_HU_GQ!B19</f>
        <v>-640</v>
      </c>
      <c r="C19" s="28">
        <f>AIANHH_HU_GQ!C19/AIANHH_HU_GQ!B19-1</f>
        <v>-6.2738947162042979E-2</v>
      </c>
      <c r="D19" s="25">
        <f>AIANHH_HU_GQ!E19-AIANHH_HU_GQ!D19</f>
        <v>-81</v>
      </c>
      <c r="E19" s="40">
        <f>AIANHH_HU_GQ!E19/AIANHH_HU_GQ!D19-1</f>
        <v>-0.31889763779527558</v>
      </c>
      <c r="F19" s="24">
        <f>AIANHH_HU_GQ!G19-AIANHH_HU_GQ!F19</f>
        <v>-559</v>
      </c>
      <c r="G19" s="28">
        <f>AIANHH_HU_GQ!G19/AIANHH_HU_GQ!F19-1</f>
        <v>-5.6197848597567157E-2</v>
      </c>
      <c r="H19" s="26">
        <f>AIANHH_HU_GQ!I19-AIANHH_HU_GQ!H19</f>
        <v>-364</v>
      </c>
      <c r="I19" s="41">
        <f>AIANHH_HU_GQ!I19/AIANHH_HU_GQ!H19-1</f>
        <v>-9.8993744900734315E-2</v>
      </c>
      <c r="J19" s="27">
        <f>AIANHH_HU_GQ!K19-AIANHH_HU_GQ!J19</f>
        <v>50</v>
      </c>
      <c r="K19" s="42">
        <f>AIANHH_HU_GQ!K19/AIANHH_HU_GQ!J19-1</f>
        <v>1.7979144192736385E-2</v>
      </c>
      <c r="L19" s="26">
        <f>AIANHH_HU_GQ!M19-AIANHH_HU_GQ!L19</f>
        <v>-414</v>
      </c>
      <c r="M19" s="41">
        <f>AIANHH_HU_GQ!M19/AIANHH_HU_GQ!L19-1</f>
        <v>-0.4620535714285714</v>
      </c>
      <c r="N19" s="7"/>
      <c r="O19" s="9">
        <f>(AIANHH_HU_GQ!O19-AIANHH_HU_GQ!N19)*100</f>
        <v>9.8189436935992127</v>
      </c>
      <c r="P19" s="3"/>
    </row>
    <row r="20" spans="1:16" ht="16" customHeight="1" x14ac:dyDescent="0.4">
      <c r="A20" s="23" t="s">
        <v>47</v>
      </c>
      <c r="B20" s="24">
        <f>AIANHH_HU_GQ!C20-AIANHH_HU_GQ!B20</f>
        <v>10</v>
      </c>
      <c r="C20" s="28">
        <f>AIANHH_HU_GQ!C20/AIANHH_HU_GQ!B20-1</f>
        <v>8.3333333333333259E-2</v>
      </c>
      <c r="D20" s="25">
        <f>AIANHH_HU_GQ!E20-AIANHH_HU_GQ!D20</f>
        <v>0</v>
      </c>
      <c r="E20" s="40" t="e">
        <f>AIANHH_HU_GQ!E20/AIANHH_HU_GQ!D20-1</f>
        <v>#DIV/0!</v>
      </c>
      <c r="F20" s="24">
        <f>AIANHH_HU_GQ!G20-AIANHH_HU_GQ!F20</f>
        <v>10</v>
      </c>
      <c r="G20" s="28">
        <f>AIANHH_HU_GQ!G20/AIANHH_HU_GQ!F20-1</f>
        <v>8.3333333333333259E-2</v>
      </c>
      <c r="H20" s="26">
        <f>AIANHH_HU_GQ!I20-AIANHH_HU_GQ!H20</f>
        <v>7</v>
      </c>
      <c r="I20" s="41">
        <f>AIANHH_HU_GQ!I20/AIANHH_HU_GQ!H20-1</f>
        <v>0.16666666666666674</v>
      </c>
      <c r="J20" s="27">
        <f>AIANHH_HU_GQ!K20-AIANHH_HU_GQ!J20</f>
        <v>-3</v>
      </c>
      <c r="K20" s="42">
        <f>AIANHH_HU_GQ!K20/AIANHH_HU_GQ!J20-1</f>
        <v>-7.4999999999999956E-2</v>
      </c>
      <c r="L20" s="26">
        <f>AIANHH_HU_GQ!M20-AIANHH_HU_GQ!L20</f>
        <v>10</v>
      </c>
      <c r="M20" s="41">
        <f>AIANHH_HU_GQ!M20/AIANHH_HU_GQ!L20-1</f>
        <v>5</v>
      </c>
      <c r="N20" s="7"/>
      <c r="O20" s="9">
        <f>(AIANHH_HU_GQ!O20-AIANHH_HU_GQ!N20)*100</f>
        <v>-19.727891156462583</v>
      </c>
      <c r="P20" s="3"/>
    </row>
    <row r="21" spans="1:16" ht="16" customHeight="1" x14ac:dyDescent="0.4">
      <c r="A21" s="23" t="s">
        <v>48</v>
      </c>
      <c r="B21" s="24">
        <f>AIANHH_HU_GQ!C21-AIANHH_HU_GQ!B21</f>
        <v>516</v>
      </c>
      <c r="C21" s="28">
        <f>AIANHH_HU_GQ!C21/AIANHH_HU_GQ!B21-1</f>
        <v>0.71866295264623958</v>
      </c>
      <c r="D21" s="25">
        <f>AIANHH_HU_GQ!E21-AIANHH_HU_GQ!D21</f>
        <v>0</v>
      </c>
      <c r="E21" s="40" t="e">
        <f>AIANHH_HU_GQ!E21/AIANHH_HU_GQ!D21-1</f>
        <v>#DIV/0!</v>
      </c>
      <c r="F21" s="24">
        <f>AIANHH_HU_GQ!G21-AIANHH_HU_GQ!F21</f>
        <v>516</v>
      </c>
      <c r="G21" s="28">
        <f>AIANHH_HU_GQ!G21/AIANHH_HU_GQ!F21-1</f>
        <v>0.71866295264623958</v>
      </c>
      <c r="H21" s="26">
        <f>AIANHH_HU_GQ!I21-AIANHH_HU_GQ!H21</f>
        <v>241</v>
      </c>
      <c r="I21" s="41">
        <f>AIANHH_HU_GQ!I21/AIANHH_HU_GQ!H21-1</f>
        <v>1.131455399061033</v>
      </c>
      <c r="J21" s="27">
        <f>AIANHH_HU_GQ!K21-AIANHH_HU_GQ!J21</f>
        <v>191</v>
      </c>
      <c r="K21" s="42">
        <f>AIANHH_HU_GQ!K21/AIANHH_HU_GQ!J21-1</f>
        <v>0.94088669950738923</v>
      </c>
      <c r="L21" s="26">
        <f>AIANHH_HU_GQ!M21-AIANHH_HU_GQ!L21</f>
        <v>50</v>
      </c>
      <c r="M21" s="41">
        <f>AIANHH_HU_GQ!M21/AIANHH_HU_GQ!L21-1</f>
        <v>5</v>
      </c>
      <c r="N21" s="7"/>
      <c r="O21" s="9">
        <f>(AIANHH_HU_GQ!O21-AIANHH_HU_GQ!N21)*100</f>
        <v>-8.5210233500858319</v>
      </c>
      <c r="P21" s="3"/>
    </row>
    <row r="22" spans="1:16" ht="16" customHeight="1" x14ac:dyDescent="0.4">
      <c r="A22" s="23" t="s">
        <v>49</v>
      </c>
      <c r="B22" s="24">
        <f>AIANHH_HU_GQ!C22-AIANHH_HU_GQ!B22</f>
        <v>8</v>
      </c>
      <c r="C22" s="28">
        <f>AIANHH_HU_GQ!C22/AIANHH_HU_GQ!B22-1</f>
        <v>4.1666666666666741E-2</v>
      </c>
      <c r="D22" s="25">
        <f>AIANHH_HU_GQ!E22-AIANHH_HU_GQ!D22</f>
        <v>0</v>
      </c>
      <c r="E22" s="40" t="e">
        <f>AIANHH_HU_GQ!E22/AIANHH_HU_GQ!D22-1</f>
        <v>#DIV/0!</v>
      </c>
      <c r="F22" s="24">
        <f>AIANHH_HU_GQ!G22-AIANHH_HU_GQ!F22</f>
        <v>8</v>
      </c>
      <c r="G22" s="28">
        <f>AIANHH_HU_GQ!G22/AIANHH_HU_GQ!F22-1</f>
        <v>4.1666666666666741E-2</v>
      </c>
      <c r="H22" s="26">
        <f>AIANHH_HU_GQ!I22-AIANHH_HU_GQ!H22</f>
        <v>1</v>
      </c>
      <c r="I22" s="41">
        <f>AIANHH_HU_GQ!I22/AIANHH_HU_GQ!H22-1</f>
        <v>1.3513513513513598E-2</v>
      </c>
      <c r="J22" s="27">
        <f>AIANHH_HU_GQ!K22-AIANHH_HU_GQ!J22</f>
        <v>-4</v>
      </c>
      <c r="K22" s="42">
        <f>AIANHH_HU_GQ!K22/AIANHH_HU_GQ!J22-1</f>
        <v>-5.9701492537313383E-2</v>
      </c>
      <c r="L22" s="26">
        <f>AIANHH_HU_GQ!M22-AIANHH_HU_GQ!L22</f>
        <v>5</v>
      </c>
      <c r="M22" s="41">
        <f>AIANHH_HU_GQ!M22/AIANHH_HU_GQ!L22-1</f>
        <v>0.71428571428571419</v>
      </c>
      <c r="N22" s="7"/>
      <c r="O22" s="9">
        <f>(AIANHH_HU_GQ!O22-AIANHH_HU_GQ!N22)*100</f>
        <v>-6.5405405405405403</v>
      </c>
      <c r="P22" s="3"/>
    </row>
    <row r="23" spans="1:16" ht="16" customHeight="1" x14ac:dyDescent="0.4">
      <c r="A23" s="43" t="s">
        <v>50</v>
      </c>
      <c r="B23" s="44">
        <f>AIANHH_HU_GQ!C23-AIANHH_HU_GQ!B23</f>
        <v>1</v>
      </c>
      <c r="C23" s="45" t="e">
        <f>AIANHH_HU_GQ!C23/AIANHH_HU_GQ!B23-1</f>
        <v>#DIV/0!</v>
      </c>
      <c r="D23" s="46">
        <f>AIANHH_HU_GQ!E23-AIANHH_HU_GQ!D23</f>
        <v>0</v>
      </c>
      <c r="E23" s="47" t="e">
        <f>AIANHH_HU_GQ!E23/AIANHH_HU_GQ!D23-1</f>
        <v>#DIV/0!</v>
      </c>
      <c r="F23" s="44">
        <f>AIANHH_HU_GQ!G23-AIANHH_HU_GQ!F23</f>
        <v>1</v>
      </c>
      <c r="G23" s="45" t="e">
        <f>AIANHH_HU_GQ!G23/AIANHH_HU_GQ!F23-1</f>
        <v>#DIV/0!</v>
      </c>
      <c r="H23" s="48">
        <f>AIANHH_HU_GQ!I23-AIANHH_HU_GQ!H23</f>
        <v>-2</v>
      </c>
      <c r="I23" s="49">
        <f>AIANHH_HU_GQ!I23/AIANHH_HU_GQ!H23-1</f>
        <v>-0.66666666666666674</v>
      </c>
      <c r="J23" s="50">
        <f>AIANHH_HU_GQ!K23-AIANHH_HU_GQ!J23</f>
        <v>1</v>
      </c>
      <c r="K23" s="51" t="e">
        <f>AIANHH_HU_GQ!K23/AIANHH_HU_GQ!J23-1</f>
        <v>#DIV/0!</v>
      </c>
      <c r="L23" s="48">
        <f>AIANHH_HU_GQ!M23-AIANHH_HU_GQ!L23</f>
        <v>-3</v>
      </c>
      <c r="M23" s="49">
        <f>AIANHH_HU_GQ!M23/AIANHH_HU_GQ!L23-1</f>
        <v>-1</v>
      </c>
      <c r="N23" s="7"/>
      <c r="O23" s="10">
        <f>(AIANHH_HU_GQ!O23-AIANHH_HU_GQ!N23)*100</f>
        <v>100</v>
      </c>
      <c r="P23" s="3"/>
    </row>
    <row r="24" spans="1:16" ht="14.15" customHeight="1" x14ac:dyDescent="0.4">
      <c r="A24" s="30" t="s">
        <v>51</v>
      </c>
      <c r="B24" s="31">
        <f>AIANHH_HU_GQ!C24-AIANHH_HU_GQ!B24</f>
        <v>-4632</v>
      </c>
      <c r="C24" s="33">
        <f>AIANHH_HU_GQ!C24/AIANHH_HU_GQ!B24-1</f>
        <v>-2.6003334624517871E-2</v>
      </c>
      <c r="D24" s="32">
        <f>AIANHH_HU_GQ!E24-AIANHH_HU_GQ!D24</f>
        <v>552</v>
      </c>
      <c r="E24" s="52">
        <f>AIANHH_HU_GQ!E24/AIANHH_HU_GQ!D24-1</f>
        <v>0.37834132967786149</v>
      </c>
      <c r="F24" s="31">
        <f>AIANHH_HU_GQ!G24-AIANHH_HU_GQ!F24</f>
        <v>-5184</v>
      </c>
      <c r="G24" s="33">
        <f>AIANHH_HU_GQ!G24/AIANHH_HU_GQ!F24-1</f>
        <v>-2.9342510414779976E-2</v>
      </c>
      <c r="H24" s="53">
        <f>AIANHH_HU_GQ!I24-AIANHH_HU_GQ!H24</f>
        <v>-4974</v>
      </c>
      <c r="I24" s="54">
        <f>AIANHH_HU_GQ!I24/AIANHH_HU_GQ!H24-1</f>
        <v>-7.8359090694267164E-2</v>
      </c>
      <c r="J24" s="55">
        <f>AIANHH_HU_GQ!K24-AIANHH_HU_GQ!J24</f>
        <v>222</v>
      </c>
      <c r="K24" s="56">
        <f>AIANHH_HU_GQ!K24/AIANHH_HU_GQ!J24-1</f>
        <v>4.4276027124052764E-3</v>
      </c>
      <c r="L24" s="53">
        <f>AIANHH_HU_GQ!M24-AIANHH_HU_GQ!L24</f>
        <v>-5196</v>
      </c>
      <c r="M24" s="57">
        <f>AIANHH_HU_GQ!M24/AIANHH_HU_GQ!L24-1</f>
        <v>-0.38959286196296017</v>
      </c>
      <c r="N24" s="11"/>
      <c r="O24" s="12">
        <f>(AIANHH_HU_GQ!O24-AIANHH_HU_GQ!N24)*100</f>
        <v>7.0952341032264226</v>
      </c>
    </row>
  </sheetData>
  <printOptions horizontalCentered="1" verticalCentered="1"/>
  <pageMargins left="0.65" right="0.57999999999999996" top="1" bottom="1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AIANHH_HU_GQ</vt:lpstr>
      <vt:lpstr>Change_AIANHH_HU_GQ</vt:lpstr>
      <vt:lpstr>AIANHH_HU_GQ!Print_Area</vt:lpstr>
      <vt:lpstr>Change_AIANHH_HU_GQ!Print_Area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Thara.MacLaren</dc:creator>
  <cp:lastModifiedBy>Qigui Chang</cp:lastModifiedBy>
  <cp:lastPrinted>2011-04-26T19:14:32Z</cp:lastPrinted>
  <dcterms:created xsi:type="dcterms:W3CDTF">2011-03-10T14:46:20Z</dcterms:created>
  <dcterms:modified xsi:type="dcterms:W3CDTF">2021-08-14T00:34:11Z</dcterms:modified>
</cp:coreProperties>
</file>