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hared drives\EO_POPULATION\pop_common\ResearchData\Census\Census2020\PL94-171\Tables_Aug2021\"/>
    </mc:Choice>
  </mc:AlternateContent>
  <xr:revisionPtr revIDLastSave="0" documentId="13_ncr:1_{D320D96D-8E09-49F6-AB14-58F51D692FFE}" xr6:coauthVersionLast="47" xr6:coauthVersionMax="47" xr10:uidLastSave="{00000000-0000-0000-0000-000000000000}"/>
  <bookViews>
    <workbookView xWindow="7200" yWindow="540" windowWidth="21626" windowHeight="17426" tabRatio="712" xr2:uid="{00000000-000D-0000-FFFF-FFFF00000000}"/>
  </bookViews>
  <sheets>
    <sheet name="Counties_HU_GQ" sheetId="18" r:id="rId1"/>
    <sheet name="Change_Counties_HU_GQ" sheetId="19" r:id="rId2"/>
    <sheet name="All_HU_GQ" sheetId="17" r:id="rId3"/>
    <sheet name="Change_All_HU_GQ" sheetId="20" r:id="rId4"/>
  </sheets>
  <definedNames>
    <definedName name="_xlnm._FilterDatabase" localSheetId="2" hidden="1">All_HU_GQ!$A$2:$N$131</definedName>
    <definedName name="_xlnm._FilterDatabase" localSheetId="3" hidden="1">Change_All_HU_GQ!$A$2:$N$131</definedName>
    <definedName name="_xlnm.Print_Area" localSheetId="2">All_HU_GQ!$A$2:$S$130</definedName>
    <definedName name="_xlnm.Print_Area" localSheetId="3">Change_All_HU_GQ!$A$2:$Q$130</definedName>
    <definedName name="_xlnm.Print_Area" localSheetId="1">Change_Counties_HU_GQ!$A$2:$P$21</definedName>
    <definedName name="_xlnm.Print_Area" localSheetId="0">Counties_HU_GQ!$A$2:$R$21</definedName>
    <definedName name="_xlnm.Print_Titles" localSheetId="2">All_HU_GQ!$2:$2</definedName>
    <definedName name="_xlnm.Print_Titles" localSheetId="3">Change_All_HU_GQ!$2:$2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9" i="17" l="1"/>
  <c r="C129" i="17"/>
  <c r="E126" i="17"/>
  <c r="E126" i="20" s="1"/>
  <c r="C126" i="17"/>
  <c r="C126" i="20" s="1"/>
  <c r="C129" i="20"/>
  <c r="C128" i="20"/>
  <c r="C127" i="20"/>
  <c r="C125" i="20"/>
  <c r="C123" i="20"/>
  <c r="C122" i="20"/>
  <c r="C121" i="20"/>
  <c r="C120" i="20"/>
  <c r="C119" i="20"/>
  <c r="C118" i="20"/>
  <c r="C117" i="20"/>
  <c r="C116" i="20"/>
  <c r="C115" i="20"/>
  <c r="C114" i="20"/>
  <c r="C113" i="20"/>
  <c r="C112" i="20"/>
  <c r="C110" i="20"/>
  <c r="C109" i="20"/>
  <c r="C108" i="20"/>
  <c r="C106" i="20"/>
  <c r="C105" i="20"/>
  <c r="C104" i="20"/>
  <c r="C103" i="20"/>
  <c r="C102" i="20"/>
  <c r="C101" i="20"/>
  <c r="C100" i="20"/>
  <c r="C99" i="20"/>
  <c r="C98" i="20"/>
  <c r="C97" i="20"/>
  <c r="C96" i="20"/>
  <c r="C95" i="20"/>
  <c r="C94" i="20"/>
  <c r="C92" i="20"/>
  <c r="C91" i="20"/>
  <c r="C90" i="20"/>
  <c r="C89" i="20"/>
  <c r="C88" i="20"/>
  <c r="C87" i="20"/>
  <c r="C85" i="20"/>
  <c r="C84" i="20"/>
  <c r="C83" i="20"/>
  <c r="C82" i="20"/>
  <c r="C81" i="20"/>
  <c r="C80" i="20"/>
  <c r="C79" i="20"/>
  <c r="C77" i="20"/>
  <c r="C76" i="20"/>
  <c r="C75" i="20"/>
  <c r="C74" i="20"/>
  <c r="C73" i="20"/>
  <c r="C71" i="20"/>
  <c r="C70" i="20"/>
  <c r="C69" i="20"/>
  <c r="C68" i="20"/>
  <c r="C67" i="20"/>
  <c r="C66" i="20"/>
  <c r="C65" i="20"/>
  <c r="C64" i="20"/>
  <c r="C63" i="20"/>
  <c r="C62" i="20"/>
  <c r="C61" i="20"/>
  <c r="C60" i="20"/>
  <c r="C59" i="20"/>
  <c r="C58" i="20"/>
  <c r="C57" i="20"/>
  <c r="C56" i="20"/>
  <c r="C55" i="20"/>
  <c r="C54" i="20"/>
  <c r="C53" i="20"/>
  <c r="C52" i="20"/>
  <c r="C51" i="20"/>
  <c r="C50" i="20"/>
  <c r="C49" i="20"/>
  <c r="C48" i="20"/>
  <c r="C47" i="20"/>
  <c r="C46" i="20"/>
  <c r="C44" i="20"/>
  <c r="C43" i="20"/>
  <c r="C42" i="20"/>
  <c r="C40" i="20"/>
  <c r="C39" i="20"/>
  <c r="C38" i="20"/>
  <c r="C36" i="20"/>
  <c r="C35" i="20"/>
  <c r="C34" i="20"/>
  <c r="C33" i="20"/>
  <c r="C31" i="20"/>
  <c r="C30" i="20"/>
  <c r="C29" i="20"/>
  <c r="C28" i="20"/>
  <c r="C27" i="20"/>
  <c r="C26" i="20"/>
  <c r="C25" i="20"/>
  <c r="C23" i="20"/>
  <c r="C22" i="20"/>
  <c r="C21" i="20"/>
  <c r="C20" i="20"/>
  <c r="C19" i="20"/>
  <c r="C18" i="20"/>
  <c r="C17" i="20"/>
  <c r="C15" i="20"/>
  <c r="C14" i="20"/>
  <c r="C13" i="20"/>
  <c r="C12" i="20"/>
  <c r="C11" i="20"/>
  <c r="C10" i="20"/>
  <c r="C9" i="20"/>
  <c r="C8" i="20"/>
  <c r="C6" i="20"/>
  <c r="C5" i="20"/>
  <c r="C4" i="20"/>
  <c r="N129" i="20"/>
  <c r="M129" i="20"/>
  <c r="L129" i="20"/>
  <c r="K129" i="20"/>
  <c r="J129" i="20"/>
  <c r="I129" i="20"/>
  <c r="F129" i="20"/>
  <c r="E129" i="20"/>
  <c r="D129" i="20"/>
  <c r="N128" i="20"/>
  <c r="M128" i="20"/>
  <c r="L128" i="20"/>
  <c r="K128" i="20"/>
  <c r="J128" i="20"/>
  <c r="I128" i="20"/>
  <c r="F128" i="20"/>
  <c r="E128" i="20"/>
  <c r="D128" i="20"/>
  <c r="N127" i="20"/>
  <c r="M127" i="20"/>
  <c r="L127" i="20"/>
  <c r="K127" i="20"/>
  <c r="J127" i="20"/>
  <c r="I127" i="20"/>
  <c r="F127" i="20"/>
  <c r="E127" i="20"/>
  <c r="D127" i="20"/>
  <c r="N126" i="20"/>
  <c r="M126" i="20"/>
  <c r="L126" i="20"/>
  <c r="K126" i="20"/>
  <c r="J126" i="20"/>
  <c r="I126" i="20"/>
  <c r="F126" i="20"/>
  <c r="N125" i="20"/>
  <c r="M125" i="20"/>
  <c r="L125" i="20"/>
  <c r="K125" i="20"/>
  <c r="J125" i="20"/>
  <c r="I125" i="20"/>
  <c r="F125" i="20"/>
  <c r="E125" i="20"/>
  <c r="D125" i="20"/>
  <c r="N123" i="20"/>
  <c r="M123" i="20"/>
  <c r="L123" i="20"/>
  <c r="K123" i="20"/>
  <c r="J123" i="20"/>
  <c r="I123" i="20"/>
  <c r="F123" i="20"/>
  <c r="E123" i="20"/>
  <c r="D123" i="20"/>
  <c r="N122" i="20"/>
  <c r="M122" i="20"/>
  <c r="L122" i="20"/>
  <c r="K122" i="20"/>
  <c r="J122" i="20"/>
  <c r="I122" i="20"/>
  <c r="F122" i="20"/>
  <c r="E122" i="20"/>
  <c r="D122" i="20"/>
  <c r="N121" i="20"/>
  <c r="M121" i="20"/>
  <c r="L121" i="20"/>
  <c r="K121" i="20"/>
  <c r="J121" i="20"/>
  <c r="I121" i="20"/>
  <c r="F121" i="20"/>
  <c r="E121" i="20"/>
  <c r="D121" i="20"/>
  <c r="N120" i="20"/>
  <c r="M120" i="20"/>
  <c r="L120" i="20"/>
  <c r="K120" i="20"/>
  <c r="J120" i="20"/>
  <c r="I120" i="20"/>
  <c r="F120" i="20"/>
  <c r="E120" i="20"/>
  <c r="D120" i="20"/>
  <c r="N119" i="20"/>
  <c r="M119" i="20"/>
  <c r="L119" i="20"/>
  <c r="K119" i="20"/>
  <c r="J119" i="20"/>
  <c r="I119" i="20"/>
  <c r="F119" i="20"/>
  <c r="E119" i="20"/>
  <c r="D119" i="20"/>
  <c r="N118" i="20"/>
  <c r="M118" i="20"/>
  <c r="L118" i="20"/>
  <c r="K118" i="20"/>
  <c r="J118" i="20"/>
  <c r="I118" i="20"/>
  <c r="F118" i="20"/>
  <c r="E118" i="20"/>
  <c r="D118" i="20"/>
  <c r="N117" i="20"/>
  <c r="M117" i="20"/>
  <c r="L117" i="20"/>
  <c r="K117" i="20"/>
  <c r="J117" i="20"/>
  <c r="I117" i="20"/>
  <c r="F117" i="20"/>
  <c r="E117" i="20"/>
  <c r="D117" i="20"/>
  <c r="N116" i="20"/>
  <c r="M116" i="20"/>
  <c r="L116" i="20"/>
  <c r="K116" i="20"/>
  <c r="J116" i="20"/>
  <c r="I116" i="20"/>
  <c r="F116" i="20"/>
  <c r="E116" i="20"/>
  <c r="D116" i="20"/>
  <c r="N115" i="20"/>
  <c r="M115" i="20"/>
  <c r="L115" i="20"/>
  <c r="K115" i="20"/>
  <c r="J115" i="20"/>
  <c r="I115" i="20"/>
  <c r="F115" i="20"/>
  <c r="E115" i="20"/>
  <c r="D115" i="20"/>
  <c r="N114" i="20"/>
  <c r="M114" i="20"/>
  <c r="L114" i="20"/>
  <c r="K114" i="20"/>
  <c r="J114" i="20"/>
  <c r="I114" i="20"/>
  <c r="F114" i="20"/>
  <c r="E114" i="20"/>
  <c r="D114" i="20"/>
  <c r="N113" i="20"/>
  <c r="M113" i="20"/>
  <c r="L113" i="20"/>
  <c r="K113" i="20"/>
  <c r="J113" i="20"/>
  <c r="I113" i="20"/>
  <c r="F113" i="20"/>
  <c r="E113" i="20"/>
  <c r="D113" i="20"/>
  <c r="N112" i="20"/>
  <c r="M112" i="20"/>
  <c r="L112" i="20"/>
  <c r="K112" i="20"/>
  <c r="J112" i="20"/>
  <c r="I112" i="20"/>
  <c r="F112" i="20"/>
  <c r="E112" i="20"/>
  <c r="D112" i="20"/>
  <c r="N110" i="20"/>
  <c r="M110" i="20"/>
  <c r="L110" i="20"/>
  <c r="K110" i="20"/>
  <c r="J110" i="20"/>
  <c r="I110" i="20"/>
  <c r="F110" i="20"/>
  <c r="E110" i="20"/>
  <c r="D110" i="20"/>
  <c r="N109" i="20"/>
  <c r="M109" i="20"/>
  <c r="L109" i="20"/>
  <c r="K109" i="20"/>
  <c r="J109" i="20"/>
  <c r="I109" i="20"/>
  <c r="F109" i="20"/>
  <c r="E109" i="20"/>
  <c r="D109" i="20"/>
  <c r="N108" i="20"/>
  <c r="M108" i="20"/>
  <c r="L108" i="20"/>
  <c r="K108" i="20"/>
  <c r="J108" i="20"/>
  <c r="I108" i="20"/>
  <c r="F108" i="20"/>
  <c r="E108" i="20"/>
  <c r="D108" i="20"/>
  <c r="N106" i="20"/>
  <c r="M106" i="20"/>
  <c r="L106" i="20"/>
  <c r="K106" i="20"/>
  <c r="J106" i="20"/>
  <c r="I106" i="20"/>
  <c r="F106" i="20"/>
  <c r="E106" i="20"/>
  <c r="D106" i="20"/>
  <c r="N105" i="20"/>
  <c r="M105" i="20"/>
  <c r="L105" i="20"/>
  <c r="K105" i="20"/>
  <c r="J105" i="20"/>
  <c r="I105" i="20"/>
  <c r="F105" i="20"/>
  <c r="E105" i="20"/>
  <c r="D105" i="20"/>
  <c r="N104" i="20"/>
  <c r="M104" i="20"/>
  <c r="L104" i="20"/>
  <c r="K104" i="20"/>
  <c r="J104" i="20"/>
  <c r="I104" i="20"/>
  <c r="F104" i="20"/>
  <c r="E104" i="20"/>
  <c r="D104" i="20"/>
  <c r="N103" i="20"/>
  <c r="M103" i="20"/>
  <c r="L103" i="20"/>
  <c r="K103" i="20"/>
  <c r="J103" i="20"/>
  <c r="I103" i="20"/>
  <c r="F103" i="20"/>
  <c r="E103" i="20"/>
  <c r="D103" i="20"/>
  <c r="N102" i="20"/>
  <c r="M102" i="20"/>
  <c r="L102" i="20"/>
  <c r="K102" i="20"/>
  <c r="J102" i="20"/>
  <c r="I102" i="20"/>
  <c r="F102" i="20"/>
  <c r="E102" i="20"/>
  <c r="D102" i="20"/>
  <c r="N101" i="20"/>
  <c r="M101" i="20"/>
  <c r="L101" i="20"/>
  <c r="K101" i="20"/>
  <c r="J101" i="20"/>
  <c r="I101" i="20"/>
  <c r="F101" i="20"/>
  <c r="E101" i="20"/>
  <c r="D101" i="20"/>
  <c r="N100" i="20"/>
  <c r="M100" i="20"/>
  <c r="L100" i="20"/>
  <c r="K100" i="20"/>
  <c r="J100" i="20"/>
  <c r="I100" i="20"/>
  <c r="F100" i="20"/>
  <c r="E100" i="20"/>
  <c r="D100" i="20"/>
  <c r="N99" i="20"/>
  <c r="M99" i="20"/>
  <c r="L99" i="20"/>
  <c r="K99" i="20"/>
  <c r="J99" i="20"/>
  <c r="I99" i="20"/>
  <c r="F99" i="20"/>
  <c r="E99" i="20"/>
  <c r="D99" i="20"/>
  <c r="N98" i="20"/>
  <c r="M98" i="20"/>
  <c r="L98" i="20"/>
  <c r="K98" i="20"/>
  <c r="J98" i="20"/>
  <c r="I98" i="20"/>
  <c r="F98" i="20"/>
  <c r="E98" i="20"/>
  <c r="D98" i="20"/>
  <c r="N97" i="20"/>
  <c r="M97" i="20"/>
  <c r="L97" i="20"/>
  <c r="K97" i="20"/>
  <c r="J97" i="20"/>
  <c r="I97" i="20"/>
  <c r="F97" i="20"/>
  <c r="E97" i="20"/>
  <c r="D97" i="20"/>
  <c r="N96" i="20"/>
  <c r="M96" i="20"/>
  <c r="L96" i="20"/>
  <c r="K96" i="20"/>
  <c r="J96" i="20"/>
  <c r="I96" i="20"/>
  <c r="F96" i="20"/>
  <c r="E96" i="20"/>
  <c r="D96" i="20"/>
  <c r="N95" i="20"/>
  <c r="M95" i="20"/>
  <c r="L95" i="20"/>
  <c r="K95" i="20"/>
  <c r="J95" i="20"/>
  <c r="I95" i="20"/>
  <c r="F95" i="20"/>
  <c r="E95" i="20"/>
  <c r="D95" i="20"/>
  <c r="N94" i="20"/>
  <c r="M94" i="20"/>
  <c r="L94" i="20"/>
  <c r="K94" i="20"/>
  <c r="J94" i="20"/>
  <c r="I94" i="20"/>
  <c r="F94" i="20"/>
  <c r="E94" i="20"/>
  <c r="D94" i="20"/>
  <c r="N92" i="20"/>
  <c r="M92" i="20"/>
  <c r="L92" i="20"/>
  <c r="K92" i="20"/>
  <c r="J92" i="20"/>
  <c r="I92" i="20"/>
  <c r="F92" i="20"/>
  <c r="E92" i="20"/>
  <c r="D92" i="20"/>
  <c r="N91" i="20"/>
  <c r="M91" i="20"/>
  <c r="L91" i="20"/>
  <c r="K91" i="20"/>
  <c r="J91" i="20"/>
  <c r="I91" i="20"/>
  <c r="F91" i="20"/>
  <c r="E91" i="20"/>
  <c r="D91" i="20"/>
  <c r="N90" i="20"/>
  <c r="M90" i="20"/>
  <c r="L90" i="20"/>
  <c r="K90" i="20"/>
  <c r="J90" i="20"/>
  <c r="I90" i="20"/>
  <c r="F90" i="20"/>
  <c r="E90" i="20"/>
  <c r="D90" i="20"/>
  <c r="N89" i="20"/>
  <c r="M89" i="20"/>
  <c r="L89" i="20"/>
  <c r="K89" i="20"/>
  <c r="J89" i="20"/>
  <c r="I89" i="20"/>
  <c r="F89" i="20"/>
  <c r="E89" i="20"/>
  <c r="D89" i="20"/>
  <c r="N88" i="20"/>
  <c r="M88" i="20"/>
  <c r="L88" i="20"/>
  <c r="K88" i="20"/>
  <c r="J88" i="20"/>
  <c r="I88" i="20"/>
  <c r="F88" i="20"/>
  <c r="E88" i="20"/>
  <c r="D88" i="20"/>
  <c r="N87" i="20"/>
  <c r="M87" i="20"/>
  <c r="L87" i="20"/>
  <c r="K87" i="20"/>
  <c r="J87" i="20"/>
  <c r="I87" i="20"/>
  <c r="F87" i="20"/>
  <c r="E87" i="20"/>
  <c r="D87" i="20"/>
  <c r="N85" i="20"/>
  <c r="M85" i="20"/>
  <c r="L85" i="20"/>
  <c r="K85" i="20"/>
  <c r="J85" i="20"/>
  <c r="I85" i="20"/>
  <c r="F85" i="20"/>
  <c r="E85" i="20"/>
  <c r="D85" i="20"/>
  <c r="N84" i="20"/>
  <c r="M84" i="20"/>
  <c r="L84" i="20"/>
  <c r="K84" i="20"/>
  <c r="J84" i="20"/>
  <c r="I84" i="20"/>
  <c r="F84" i="20"/>
  <c r="E84" i="20"/>
  <c r="D84" i="20"/>
  <c r="N83" i="20"/>
  <c r="M83" i="20"/>
  <c r="L83" i="20"/>
  <c r="K83" i="20"/>
  <c r="J83" i="20"/>
  <c r="I83" i="20"/>
  <c r="F83" i="20"/>
  <c r="E83" i="20"/>
  <c r="D83" i="20"/>
  <c r="N82" i="20"/>
  <c r="M82" i="20"/>
  <c r="L82" i="20"/>
  <c r="K82" i="20"/>
  <c r="J82" i="20"/>
  <c r="I82" i="20"/>
  <c r="F82" i="20"/>
  <c r="E82" i="20"/>
  <c r="D82" i="20"/>
  <c r="N81" i="20"/>
  <c r="M81" i="20"/>
  <c r="L81" i="20"/>
  <c r="K81" i="20"/>
  <c r="J81" i="20"/>
  <c r="I81" i="20"/>
  <c r="F81" i="20"/>
  <c r="E81" i="20"/>
  <c r="D81" i="20"/>
  <c r="N80" i="20"/>
  <c r="M80" i="20"/>
  <c r="L80" i="20"/>
  <c r="K80" i="20"/>
  <c r="J80" i="20"/>
  <c r="I80" i="20"/>
  <c r="F80" i="20"/>
  <c r="E80" i="20"/>
  <c r="D80" i="20"/>
  <c r="N79" i="20"/>
  <c r="M79" i="20"/>
  <c r="L79" i="20"/>
  <c r="K79" i="20"/>
  <c r="J79" i="20"/>
  <c r="I79" i="20"/>
  <c r="F79" i="20"/>
  <c r="E79" i="20"/>
  <c r="D79" i="20"/>
  <c r="N77" i="20"/>
  <c r="M77" i="20"/>
  <c r="L77" i="20"/>
  <c r="K77" i="20"/>
  <c r="J77" i="20"/>
  <c r="I77" i="20"/>
  <c r="F77" i="20"/>
  <c r="E77" i="20"/>
  <c r="D77" i="20"/>
  <c r="N76" i="20"/>
  <c r="M76" i="20"/>
  <c r="L76" i="20"/>
  <c r="K76" i="20"/>
  <c r="J76" i="20"/>
  <c r="I76" i="20"/>
  <c r="F76" i="20"/>
  <c r="E76" i="20"/>
  <c r="D76" i="20"/>
  <c r="N75" i="20"/>
  <c r="M75" i="20"/>
  <c r="L75" i="20"/>
  <c r="K75" i="20"/>
  <c r="J75" i="20"/>
  <c r="I75" i="20"/>
  <c r="F75" i="20"/>
  <c r="E75" i="20"/>
  <c r="D75" i="20"/>
  <c r="N74" i="20"/>
  <c r="M74" i="20"/>
  <c r="L74" i="20"/>
  <c r="K74" i="20"/>
  <c r="J74" i="20"/>
  <c r="I74" i="20"/>
  <c r="F74" i="20"/>
  <c r="E74" i="20"/>
  <c r="D74" i="20"/>
  <c r="N73" i="20"/>
  <c r="M73" i="20"/>
  <c r="L73" i="20"/>
  <c r="K73" i="20"/>
  <c r="J73" i="20"/>
  <c r="I73" i="20"/>
  <c r="F73" i="20"/>
  <c r="E73" i="20"/>
  <c r="D73" i="20"/>
  <c r="E72" i="20"/>
  <c r="N71" i="20"/>
  <c r="M71" i="20"/>
  <c r="L71" i="20"/>
  <c r="K71" i="20"/>
  <c r="J71" i="20"/>
  <c r="I71" i="20"/>
  <c r="F71" i="20"/>
  <c r="E71" i="20"/>
  <c r="D71" i="20"/>
  <c r="N70" i="20"/>
  <c r="M70" i="20"/>
  <c r="L70" i="20"/>
  <c r="K70" i="20"/>
  <c r="J70" i="20"/>
  <c r="I70" i="20"/>
  <c r="F70" i="20"/>
  <c r="E70" i="20"/>
  <c r="D70" i="20"/>
  <c r="N69" i="20"/>
  <c r="M69" i="20"/>
  <c r="L69" i="20"/>
  <c r="K69" i="20"/>
  <c r="J69" i="20"/>
  <c r="I69" i="20"/>
  <c r="F69" i="20"/>
  <c r="E69" i="20"/>
  <c r="D69" i="20"/>
  <c r="N68" i="20"/>
  <c r="M68" i="20"/>
  <c r="L68" i="20"/>
  <c r="K68" i="20"/>
  <c r="J68" i="20"/>
  <c r="I68" i="20"/>
  <c r="F68" i="20"/>
  <c r="E68" i="20"/>
  <c r="D68" i="20"/>
  <c r="N67" i="20"/>
  <c r="M67" i="20"/>
  <c r="L67" i="20"/>
  <c r="K67" i="20"/>
  <c r="J67" i="20"/>
  <c r="I67" i="20"/>
  <c r="F67" i="20"/>
  <c r="E67" i="20"/>
  <c r="D67" i="20"/>
  <c r="N66" i="20"/>
  <c r="M66" i="20"/>
  <c r="L66" i="20"/>
  <c r="K66" i="20"/>
  <c r="J66" i="20"/>
  <c r="I66" i="20"/>
  <c r="F66" i="20"/>
  <c r="E66" i="20"/>
  <c r="D66" i="20"/>
  <c r="N65" i="20"/>
  <c r="M65" i="20"/>
  <c r="L65" i="20"/>
  <c r="K65" i="20"/>
  <c r="J65" i="20"/>
  <c r="I65" i="20"/>
  <c r="F65" i="20"/>
  <c r="E65" i="20"/>
  <c r="D65" i="20"/>
  <c r="N64" i="20"/>
  <c r="M64" i="20"/>
  <c r="L64" i="20"/>
  <c r="K64" i="20"/>
  <c r="J64" i="20"/>
  <c r="I64" i="20"/>
  <c r="F64" i="20"/>
  <c r="E64" i="20"/>
  <c r="D64" i="20"/>
  <c r="N63" i="20"/>
  <c r="M63" i="20"/>
  <c r="L63" i="20"/>
  <c r="K63" i="20"/>
  <c r="J63" i="20"/>
  <c r="I63" i="20"/>
  <c r="F63" i="20"/>
  <c r="E63" i="20"/>
  <c r="D63" i="20"/>
  <c r="N62" i="20"/>
  <c r="M62" i="20"/>
  <c r="L62" i="20"/>
  <c r="K62" i="20"/>
  <c r="J62" i="20"/>
  <c r="I62" i="20"/>
  <c r="F62" i="20"/>
  <c r="E62" i="20"/>
  <c r="D62" i="20"/>
  <c r="N61" i="20"/>
  <c r="M61" i="20"/>
  <c r="L61" i="20"/>
  <c r="K61" i="20"/>
  <c r="J61" i="20"/>
  <c r="I61" i="20"/>
  <c r="F61" i="20"/>
  <c r="E61" i="20"/>
  <c r="D61" i="20"/>
  <c r="N60" i="20"/>
  <c r="M60" i="20"/>
  <c r="L60" i="20"/>
  <c r="K60" i="20"/>
  <c r="J60" i="20"/>
  <c r="I60" i="20"/>
  <c r="F60" i="20"/>
  <c r="E60" i="20"/>
  <c r="D60" i="20"/>
  <c r="N59" i="20"/>
  <c r="M59" i="20"/>
  <c r="L59" i="20"/>
  <c r="K59" i="20"/>
  <c r="J59" i="20"/>
  <c r="I59" i="20"/>
  <c r="F59" i="20"/>
  <c r="E59" i="20"/>
  <c r="D59" i="20"/>
  <c r="N58" i="20"/>
  <c r="M58" i="20"/>
  <c r="L58" i="20"/>
  <c r="K58" i="20"/>
  <c r="J58" i="20"/>
  <c r="I58" i="20"/>
  <c r="F58" i="20"/>
  <c r="E58" i="20"/>
  <c r="D58" i="20"/>
  <c r="N57" i="20"/>
  <c r="M57" i="20"/>
  <c r="L57" i="20"/>
  <c r="K57" i="20"/>
  <c r="J57" i="20"/>
  <c r="I57" i="20"/>
  <c r="F57" i="20"/>
  <c r="E57" i="20"/>
  <c r="D57" i="20"/>
  <c r="N56" i="20"/>
  <c r="M56" i="20"/>
  <c r="L56" i="20"/>
  <c r="K56" i="20"/>
  <c r="J56" i="20"/>
  <c r="I56" i="20"/>
  <c r="F56" i="20"/>
  <c r="E56" i="20"/>
  <c r="D56" i="20"/>
  <c r="N55" i="20"/>
  <c r="M55" i="20"/>
  <c r="L55" i="20"/>
  <c r="K55" i="20"/>
  <c r="J55" i="20"/>
  <c r="I55" i="20"/>
  <c r="F55" i="20"/>
  <c r="E55" i="20"/>
  <c r="D55" i="20"/>
  <c r="N54" i="20"/>
  <c r="M54" i="20"/>
  <c r="L54" i="20"/>
  <c r="K54" i="20"/>
  <c r="J54" i="20"/>
  <c r="I54" i="20"/>
  <c r="F54" i="20"/>
  <c r="E54" i="20"/>
  <c r="D54" i="20"/>
  <c r="N53" i="20"/>
  <c r="M53" i="20"/>
  <c r="L53" i="20"/>
  <c r="K53" i="20"/>
  <c r="J53" i="20"/>
  <c r="I53" i="20"/>
  <c r="F53" i="20"/>
  <c r="E53" i="20"/>
  <c r="D53" i="20"/>
  <c r="N52" i="20"/>
  <c r="M52" i="20"/>
  <c r="L52" i="20"/>
  <c r="K52" i="20"/>
  <c r="J52" i="20"/>
  <c r="I52" i="20"/>
  <c r="F52" i="20"/>
  <c r="E52" i="20"/>
  <c r="D52" i="20"/>
  <c r="N51" i="20"/>
  <c r="M51" i="20"/>
  <c r="L51" i="20"/>
  <c r="K51" i="20"/>
  <c r="J51" i="20"/>
  <c r="I51" i="20"/>
  <c r="F51" i="20"/>
  <c r="E51" i="20"/>
  <c r="D51" i="20"/>
  <c r="N50" i="20"/>
  <c r="M50" i="20"/>
  <c r="L50" i="20"/>
  <c r="K50" i="20"/>
  <c r="J50" i="20"/>
  <c r="I50" i="20"/>
  <c r="F50" i="20"/>
  <c r="E50" i="20"/>
  <c r="D50" i="20"/>
  <c r="N49" i="20"/>
  <c r="M49" i="20"/>
  <c r="L49" i="20"/>
  <c r="K49" i="20"/>
  <c r="J49" i="20"/>
  <c r="I49" i="20"/>
  <c r="F49" i="20"/>
  <c r="E49" i="20"/>
  <c r="D49" i="20"/>
  <c r="N48" i="20"/>
  <c r="M48" i="20"/>
  <c r="L48" i="20"/>
  <c r="K48" i="20"/>
  <c r="J48" i="20"/>
  <c r="I48" i="20"/>
  <c r="F48" i="20"/>
  <c r="E48" i="20"/>
  <c r="D48" i="20"/>
  <c r="N47" i="20"/>
  <c r="M47" i="20"/>
  <c r="L47" i="20"/>
  <c r="K47" i="20"/>
  <c r="J47" i="20"/>
  <c r="I47" i="20"/>
  <c r="F47" i="20"/>
  <c r="E47" i="20"/>
  <c r="D47" i="20"/>
  <c r="N46" i="20"/>
  <c r="M46" i="20"/>
  <c r="L46" i="20"/>
  <c r="K46" i="20"/>
  <c r="J46" i="20"/>
  <c r="I46" i="20"/>
  <c r="F46" i="20"/>
  <c r="E46" i="20"/>
  <c r="D46" i="20"/>
  <c r="N44" i="20"/>
  <c r="M44" i="20"/>
  <c r="L44" i="20"/>
  <c r="K44" i="20"/>
  <c r="J44" i="20"/>
  <c r="I44" i="20"/>
  <c r="F44" i="20"/>
  <c r="E44" i="20"/>
  <c r="D44" i="20"/>
  <c r="N43" i="20"/>
  <c r="M43" i="20"/>
  <c r="L43" i="20"/>
  <c r="K43" i="20"/>
  <c r="J43" i="20"/>
  <c r="I43" i="20"/>
  <c r="F43" i="20"/>
  <c r="E43" i="20"/>
  <c r="D43" i="20"/>
  <c r="N42" i="20"/>
  <c r="M42" i="20"/>
  <c r="L42" i="20"/>
  <c r="K42" i="20"/>
  <c r="J42" i="20"/>
  <c r="I42" i="20"/>
  <c r="F42" i="20"/>
  <c r="E42" i="20"/>
  <c r="D42" i="20"/>
  <c r="F41" i="20"/>
  <c r="N40" i="20"/>
  <c r="M40" i="20"/>
  <c r="L40" i="20"/>
  <c r="K40" i="20"/>
  <c r="J40" i="20"/>
  <c r="I40" i="20"/>
  <c r="F40" i="20"/>
  <c r="E40" i="20"/>
  <c r="D40" i="20"/>
  <c r="N39" i="20"/>
  <c r="M39" i="20"/>
  <c r="L39" i="20"/>
  <c r="K39" i="20"/>
  <c r="J39" i="20"/>
  <c r="I39" i="20"/>
  <c r="F39" i="20"/>
  <c r="E39" i="20"/>
  <c r="D39" i="20"/>
  <c r="N38" i="20"/>
  <c r="M38" i="20"/>
  <c r="L38" i="20"/>
  <c r="K38" i="20"/>
  <c r="J38" i="20"/>
  <c r="I38" i="20"/>
  <c r="F38" i="20"/>
  <c r="E38" i="20"/>
  <c r="D38" i="20"/>
  <c r="N36" i="20"/>
  <c r="M36" i="20"/>
  <c r="L36" i="20"/>
  <c r="K36" i="20"/>
  <c r="J36" i="20"/>
  <c r="I36" i="20"/>
  <c r="F36" i="20"/>
  <c r="E36" i="20"/>
  <c r="D36" i="20"/>
  <c r="N35" i="20"/>
  <c r="M35" i="20"/>
  <c r="L35" i="20"/>
  <c r="K35" i="20"/>
  <c r="J35" i="20"/>
  <c r="I35" i="20"/>
  <c r="F35" i="20"/>
  <c r="E35" i="20"/>
  <c r="D35" i="20"/>
  <c r="N34" i="20"/>
  <c r="M34" i="20"/>
  <c r="L34" i="20"/>
  <c r="K34" i="20"/>
  <c r="J34" i="20"/>
  <c r="I34" i="20"/>
  <c r="F34" i="20"/>
  <c r="E34" i="20"/>
  <c r="D34" i="20"/>
  <c r="N33" i="20"/>
  <c r="M33" i="20"/>
  <c r="L33" i="20"/>
  <c r="K33" i="20"/>
  <c r="J33" i="20"/>
  <c r="I33" i="20"/>
  <c r="F33" i="20"/>
  <c r="E33" i="20"/>
  <c r="D33" i="20"/>
  <c r="F32" i="20"/>
  <c r="N31" i="20"/>
  <c r="M31" i="20"/>
  <c r="L31" i="20"/>
  <c r="K31" i="20"/>
  <c r="J31" i="20"/>
  <c r="I31" i="20"/>
  <c r="F31" i="20"/>
  <c r="E31" i="20"/>
  <c r="D31" i="20"/>
  <c r="N30" i="20"/>
  <c r="M30" i="20"/>
  <c r="L30" i="20"/>
  <c r="K30" i="20"/>
  <c r="J30" i="20"/>
  <c r="I30" i="20"/>
  <c r="F30" i="20"/>
  <c r="E30" i="20"/>
  <c r="D30" i="20"/>
  <c r="N29" i="20"/>
  <c r="M29" i="20"/>
  <c r="L29" i="20"/>
  <c r="K29" i="20"/>
  <c r="J29" i="20"/>
  <c r="I29" i="20"/>
  <c r="F29" i="20"/>
  <c r="E29" i="20"/>
  <c r="D29" i="20"/>
  <c r="N28" i="20"/>
  <c r="M28" i="20"/>
  <c r="L28" i="20"/>
  <c r="K28" i="20"/>
  <c r="J28" i="20"/>
  <c r="I28" i="20"/>
  <c r="F28" i="20"/>
  <c r="E28" i="20"/>
  <c r="D28" i="20"/>
  <c r="N27" i="20"/>
  <c r="M27" i="20"/>
  <c r="L27" i="20"/>
  <c r="K27" i="20"/>
  <c r="J27" i="20"/>
  <c r="I27" i="20"/>
  <c r="F27" i="20"/>
  <c r="E27" i="20"/>
  <c r="D27" i="20"/>
  <c r="N26" i="20"/>
  <c r="M26" i="20"/>
  <c r="L26" i="20"/>
  <c r="K26" i="20"/>
  <c r="J26" i="20"/>
  <c r="I26" i="20"/>
  <c r="F26" i="20"/>
  <c r="E26" i="20"/>
  <c r="D26" i="20"/>
  <c r="N25" i="20"/>
  <c r="M25" i="20"/>
  <c r="L25" i="20"/>
  <c r="K25" i="20"/>
  <c r="J25" i="20"/>
  <c r="I25" i="20"/>
  <c r="F25" i="20"/>
  <c r="E25" i="20"/>
  <c r="D25" i="20"/>
  <c r="N23" i="20"/>
  <c r="M23" i="20"/>
  <c r="L23" i="20"/>
  <c r="K23" i="20"/>
  <c r="J23" i="20"/>
  <c r="I23" i="20"/>
  <c r="F23" i="20"/>
  <c r="E23" i="20"/>
  <c r="D23" i="20"/>
  <c r="N22" i="20"/>
  <c r="M22" i="20"/>
  <c r="L22" i="20"/>
  <c r="K22" i="20"/>
  <c r="J22" i="20"/>
  <c r="I22" i="20"/>
  <c r="F22" i="20"/>
  <c r="E22" i="20"/>
  <c r="D22" i="20"/>
  <c r="N21" i="20"/>
  <c r="M21" i="20"/>
  <c r="L21" i="20"/>
  <c r="K21" i="20"/>
  <c r="J21" i="20"/>
  <c r="I21" i="20"/>
  <c r="F21" i="20"/>
  <c r="E21" i="20"/>
  <c r="D21" i="20"/>
  <c r="N20" i="20"/>
  <c r="M20" i="20"/>
  <c r="L20" i="20"/>
  <c r="K20" i="20"/>
  <c r="J20" i="20"/>
  <c r="I20" i="20"/>
  <c r="F20" i="20"/>
  <c r="E20" i="20"/>
  <c r="D20" i="20"/>
  <c r="N19" i="20"/>
  <c r="M19" i="20"/>
  <c r="L19" i="20"/>
  <c r="K19" i="20"/>
  <c r="J19" i="20"/>
  <c r="I19" i="20"/>
  <c r="F19" i="20"/>
  <c r="E19" i="20"/>
  <c r="D19" i="20"/>
  <c r="N18" i="20"/>
  <c r="M18" i="20"/>
  <c r="L18" i="20"/>
  <c r="K18" i="20"/>
  <c r="J18" i="20"/>
  <c r="I18" i="20"/>
  <c r="F18" i="20"/>
  <c r="E18" i="20"/>
  <c r="D18" i="20"/>
  <c r="N17" i="20"/>
  <c r="M17" i="20"/>
  <c r="L17" i="20"/>
  <c r="K17" i="20"/>
  <c r="J17" i="20"/>
  <c r="I17" i="20"/>
  <c r="F17" i="20"/>
  <c r="E17" i="20"/>
  <c r="D17" i="20"/>
  <c r="N15" i="20"/>
  <c r="M15" i="20"/>
  <c r="L15" i="20"/>
  <c r="K15" i="20"/>
  <c r="J15" i="20"/>
  <c r="I15" i="20"/>
  <c r="F15" i="20"/>
  <c r="E15" i="20"/>
  <c r="D15" i="20"/>
  <c r="N14" i="20"/>
  <c r="M14" i="20"/>
  <c r="L14" i="20"/>
  <c r="K14" i="20"/>
  <c r="J14" i="20"/>
  <c r="I14" i="20"/>
  <c r="F14" i="20"/>
  <c r="E14" i="20"/>
  <c r="D14" i="20"/>
  <c r="N13" i="20"/>
  <c r="M13" i="20"/>
  <c r="L13" i="20"/>
  <c r="K13" i="20"/>
  <c r="J13" i="20"/>
  <c r="I13" i="20"/>
  <c r="F13" i="20"/>
  <c r="E13" i="20"/>
  <c r="D13" i="20"/>
  <c r="N12" i="20"/>
  <c r="M12" i="20"/>
  <c r="L12" i="20"/>
  <c r="K12" i="20"/>
  <c r="J12" i="20"/>
  <c r="I12" i="20"/>
  <c r="F12" i="20"/>
  <c r="E12" i="20"/>
  <c r="D12" i="20"/>
  <c r="N11" i="20"/>
  <c r="M11" i="20"/>
  <c r="L11" i="20"/>
  <c r="K11" i="20"/>
  <c r="J11" i="20"/>
  <c r="I11" i="20"/>
  <c r="F11" i="20"/>
  <c r="E11" i="20"/>
  <c r="D11" i="20"/>
  <c r="N10" i="20"/>
  <c r="M10" i="20"/>
  <c r="L10" i="20"/>
  <c r="K10" i="20"/>
  <c r="J10" i="20"/>
  <c r="I10" i="20"/>
  <c r="F10" i="20"/>
  <c r="E10" i="20"/>
  <c r="D10" i="20"/>
  <c r="N9" i="20"/>
  <c r="M9" i="20"/>
  <c r="L9" i="20"/>
  <c r="K9" i="20"/>
  <c r="J9" i="20"/>
  <c r="I9" i="20"/>
  <c r="F9" i="20"/>
  <c r="E9" i="20"/>
  <c r="D9" i="20"/>
  <c r="N8" i="20"/>
  <c r="M8" i="20"/>
  <c r="L8" i="20"/>
  <c r="K8" i="20"/>
  <c r="J8" i="20"/>
  <c r="I8" i="20"/>
  <c r="F8" i="20"/>
  <c r="E8" i="20"/>
  <c r="D8" i="20"/>
  <c r="E7" i="20"/>
  <c r="N6" i="20"/>
  <c r="M6" i="20"/>
  <c r="L6" i="20"/>
  <c r="K6" i="20"/>
  <c r="J6" i="20"/>
  <c r="I6" i="20"/>
  <c r="F6" i="20"/>
  <c r="E6" i="20"/>
  <c r="D6" i="20"/>
  <c r="N5" i="20"/>
  <c r="M5" i="20"/>
  <c r="L5" i="20"/>
  <c r="K5" i="20"/>
  <c r="J5" i="20"/>
  <c r="I5" i="20"/>
  <c r="F5" i="20"/>
  <c r="E5" i="20"/>
  <c r="D5" i="20"/>
  <c r="N4" i="20"/>
  <c r="M4" i="20"/>
  <c r="L4" i="20"/>
  <c r="K4" i="20"/>
  <c r="J4" i="20"/>
  <c r="I4" i="20"/>
  <c r="F4" i="20"/>
  <c r="E4" i="20"/>
  <c r="D4" i="20"/>
  <c r="N3" i="20"/>
  <c r="M3" i="20"/>
  <c r="L3" i="20"/>
  <c r="K3" i="20"/>
  <c r="J3" i="20"/>
  <c r="I3" i="20"/>
  <c r="F3" i="20"/>
  <c r="E3" i="20"/>
  <c r="D3" i="20"/>
  <c r="C3" i="20"/>
  <c r="F7" i="17"/>
  <c r="F7" i="20" s="1"/>
  <c r="O100" i="17"/>
  <c r="P100" i="17"/>
  <c r="P100" i="20" s="1"/>
  <c r="G100" i="17"/>
  <c r="Q100" i="17" s="1"/>
  <c r="H100" i="17"/>
  <c r="G100" i="20" s="1"/>
  <c r="O106" i="17"/>
  <c r="P106" i="20" s="1"/>
  <c r="P106" i="17"/>
  <c r="N130" i="17"/>
  <c r="L130" i="17"/>
  <c r="J130" i="17"/>
  <c r="F130" i="17"/>
  <c r="F130" i="20" s="1"/>
  <c r="N124" i="17"/>
  <c r="L124" i="17"/>
  <c r="J124" i="17"/>
  <c r="F124" i="17"/>
  <c r="F124" i="20" s="1"/>
  <c r="N111" i="17"/>
  <c r="L111" i="17"/>
  <c r="J111" i="17"/>
  <c r="F111" i="17"/>
  <c r="F111" i="20" s="1"/>
  <c r="N107" i="17"/>
  <c r="L107" i="17"/>
  <c r="J107" i="17"/>
  <c r="F107" i="17"/>
  <c r="E107" i="20" s="1"/>
  <c r="N93" i="17"/>
  <c r="L93" i="17"/>
  <c r="J93" i="17"/>
  <c r="F93" i="17"/>
  <c r="F93" i="20" s="1"/>
  <c r="N86" i="17"/>
  <c r="L86" i="17"/>
  <c r="J86" i="17"/>
  <c r="F86" i="17"/>
  <c r="F86" i="20" s="1"/>
  <c r="N78" i="17"/>
  <c r="L78" i="17"/>
  <c r="J78" i="17"/>
  <c r="F78" i="17"/>
  <c r="F78" i="20" s="1"/>
  <c r="N72" i="17"/>
  <c r="L72" i="17"/>
  <c r="J72" i="17"/>
  <c r="F72" i="17"/>
  <c r="F72" i="20" s="1"/>
  <c r="N45" i="17"/>
  <c r="L45" i="17"/>
  <c r="J45" i="17"/>
  <c r="F45" i="17"/>
  <c r="F45" i="20" s="1"/>
  <c r="N41" i="17"/>
  <c r="L41" i="17"/>
  <c r="J41" i="17"/>
  <c r="F41" i="17"/>
  <c r="E41" i="20" s="1"/>
  <c r="N37" i="17"/>
  <c r="L37" i="17"/>
  <c r="J37" i="17"/>
  <c r="F37" i="17"/>
  <c r="E37" i="20" s="1"/>
  <c r="N32" i="17"/>
  <c r="L32" i="17"/>
  <c r="J32" i="17"/>
  <c r="F32" i="17"/>
  <c r="E32" i="20" s="1"/>
  <c r="N24" i="17"/>
  <c r="L24" i="17"/>
  <c r="J24" i="17"/>
  <c r="F24" i="17"/>
  <c r="F24" i="20" s="1"/>
  <c r="E24" i="20" l="1"/>
  <c r="F107" i="20"/>
  <c r="D126" i="20"/>
  <c r="F37" i="20"/>
  <c r="E45" i="20"/>
  <c r="E93" i="20"/>
  <c r="H100" i="20"/>
  <c r="E86" i="20"/>
  <c r="E124" i="20"/>
  <c r="E111" i="20"/>
  <c r="E130" i="20"/>
  <c r="R100" i="17"/>
  <c r="E78" i="20"/>
  <c r="N16" i="17"/>
  <c r="L16" i="17"/>
  <c r="J16" i="17"/>
  <c r="F16" i="17"/>
  <c r="N7" i="17"/>
  <c r="L7" i="17"/>
  <c r="J7" i="17"/>
  <c r="D7" i="17"/>
  <c r="D16" i="17"/>
  <c r="D24" i="17"/>
  <c r="D32" i="17"/>
  <c r="D37" i="17"/>
  <c r="D41" i="17"/>
  <c r="D45" i="17"/>
  <c r="D72" i="17"/>
  <c r="D78" i="17"/>
  <c r="D86" i="17"/>
  <c r="D93" i="17"/>
  <c r="D107" i="17"/>
  <c r="D111" i="17"/>
  <c r="D124" i="17"/>
  <c r="D130" i="17"/>
  <c r="F16" i="20" l="1"/>
  <c r="E16" i="20"/>
  <c r="P130" i="17"/>
  <c r="P129" i="17"/>
  <c r="O129" i="17"/>
  <c r="P128" i="17"/>
  <c r="P128" i="20" s="1"/>
  <c r="O128" i="17"/>
  <c r="P127" i="17"/>
  <c r="O127" i="17"/>
  <c r="P126" i="17"/>
  <c r="O126" i="17"/>
  <c r="P125" i="17"/>
  <c r="O125" i="17"/>
  <c r="P124" i="17"/>
  <c r="P123" i="17"/>
  <c r="O123" i="17"/>
  <c r="P122" i="17"/>
  <c r="O122" i="17"/>
  <c r="P121" i="17"/>
  <c r="O121" i="17"/>
  <c r="P120" i="17"/>
  <c r="O120" i="17"/>
  <c r="P119" i="17"/>
  <c r="O119" i="17"/>
  <c r="P118" i="17"/>
  <c r="O118" i="17"/>
  <c r="P117" i="17"/>
  <c r="P117" i="20" s="1"/>
  <c r="O117" i="17"/>
  <c r="P116" i="17"/>
  <c r="P116" i="20" s="1"/>
  <c r="O116" i="17"/>
  <c r="P115" i="17"/>
  <c r="O115" i="17"/>
  <c r="P114" i="17"/>
  <c r="O114" i="17"/>
  <c r="P113" i="17"/>
  <c r="O113" i="17"/>
  <c r="P112" i="17"/>
  <c r="O112" i="17"/>
  <c r="P111" i="17"/>
  <c r="P110" i="17"/>
  <c r="O110" i="17"/>
  <c r="P109" i="17"/>
  <c r="O109" i="17"/>
  <c r="P108" i="17"/>
  <c r="O108" i="17"/>
  <c r="P107" i="17"/>
  <c r="P105" i="17"/>
  <c r="O105" i="17"/>
  <c r="P104" i="17"/>
  <c r="O104" i="17"/>
  <c r="P103" i="17"/>
  <c r="O103" i="17"/>
  <c r="P102" i="17"/>
  <c r="O102" i="17"/>
  <c r="P101" i="17"/>
  <c r="P101" i="20" s="1"/>
  <c r="O101" i="17"/>
  <c r="P99" i="17"/>
  <c r="O99" i="17"/>
  <c r="P98" i="17"/>
  <c r="P98" i="20" s="1"/>
  <c r="O98" i="17"/>
  <c r="P97" i="17"/>
  <c r="P97" i="20" s="1"/>
  <c r="O97" i="17"/>
  <c r="P96" i="17"/>
  <c r="O96" i="17"/>
  <c r="P95" i="17"/>
  <c r="O95" i="17"/>
  <c r="P94" i="17"/>
  <c r="O94" i="17"/>
  <c r="P93" i="17"/>
  <c r="P92" i="17"/>
  <c r="P92" i="20" s="1"/>
  <c r="O92" i="17"/>
  <c r="P91" i="17"/>
  <c r="O91" i="17"/>
  <c r="P90" i="17"/>
  <c r="O90" i="17"/>
  <c r="P89" i="17"/>
  <c r="O89" i="17"/>
  <c r="P88" i="17"/>
  <c r="O88" i="17"/>
  <c r="P87" i="17"/>
  <c r="O87" i="17"/>
  <c r="P86" i="17"/>
  <c r="P85" i="17"/>
  <c r="O85" i="17"/>
  <c r="P84" i="17"/>
  <c r="P84" i="20" s="1"/>
  <c r="O84" i="17"/>
  <c r="P83" i="17"/>
  <c r="P83" i="20" s="1"/>
  <c r="O83" i="17"/>
  <c r="P82" i="17"/>
  <c r="O82" i="17"/>
  <c r="P81" i="17"/>
  <c r="P81" i="20" s="1"/>
  <c r="O81" i="17"/>
  <c r="P80" i="17"/>
  <c r="P80" i="20" s="1"/>
  <c r="O80" i="17"/>
  <c r="P79" i="17"/>
  <c r="O79" i="17"/>
  <c r="P78" i="17"/>
  <c r="P77" i="17"/>
  <c r="O77" i="17"/>
  <c r="P76" i="17"/>
  <c r="O76" i="17"/>
  <c r="P75" i="17"/>
  <c r="P75" i="20" s="1"/>
  <c r="O75" i="17"/>
  <c r="P74" i="17"/>
  <c r="O74" i="17"/>
  <c r="P73" i="17"/>
  <c r="O73" i="17"/>
  <c r="P72" i="17"/>
  <c r="P71" i="17"/>
  <c r="P71" i="20" s="1"/>
  <c r="O71" i="17"/>
  <c r="P70" i="17"/>
  <c r="O70" i="17"/>
  <c r="P69" i="17"/>
  <c r="O69" i="17"/>
  <c r="P68" i="17"/>
  <c r="O68" i="17"/>
  <c r="P67" i="17"/>
  <c r="P67" i="20" s="1"/>
  <c r="O67" i="17"/>
  <c r="P66" i="17"/>
  <c r="P66" i="20" s="1"/>
  <c r="O66" i="17"/>
  <c r="P65" i="17"/>
  <c r="O65" i="17"/>
  <c r="P64" i="17"/>
  <c r="P64" i="20" s="1"/>
  <c r="O64" i="17"/>
  <c r="P63" i="17"/>
  <c r="P63" i="20" s="1"/>
  <c r="O63" i="17"/>
  <c r="P62" i="17"/>
  <c r="O62" i="17"/>
  <c r="P61" i="17"/>
  <c r="O61" i="17"/>
  <c r="P60" i="17"/>
  <c r="O60" i="17"/>
  <c r="P59" i="17"/>
  <c r="P59" i="20" s="1"/>
  <c r="O59" i="17"/>
  <c r="P58" i="17"/>
  <c r="P58" i="20" s="1"/>
  <c r="O58" i="17"/>
  <c r="P57" i="17"/>
  <c r="O57" i="17"/>
  <c r="P56" i="17"/>
  <c r="P56" i="20" s="1"/>
  <c r="O56" i="17"/>
  <c r="P55" i="17"/>
  <c r="P55" i="20" s="1"/>
  <c r="O55" i="17"/>
  <c r="P54" i="17"/>
  <c r="O54" i="17"/>
  <c r="P53" i="17"/>
  <c r="O53" i="17"/>
  <c r="P52" i="17"/>
  <c r="O52" i="17"/>
  <c r="P51" i="17"/>
  <c r="O51" i="17"/>
  <c r="P50" i="17"/>
  <c r="P50" i="20" s="1"/>
  <c r="O50" i="17"/>
  <c r="P49" i="17"/>
  <c r="O49" i="17"/>
  <c r="P48" i="17"/>
  <c r="P48" i="20" s="1"/>
  <c r="O48" i="17"/>
  <c r="P47" i="17"/>
  <c r="P47" i="20" s="1"/>
  <c r="O47" i="17"/>
  <c r="P46" i="17"/>
  <c r="O46" i="17"/>
  <c r="P45" i="17"/>
  <c r="P44" i="17"/>
  <c r="O44" i="17"/>
  <c r="P43" i="17"/>
  <c r="O43" i="17"/>
  <c r="P42" i="17"/>
  <c r="P42" i="20" s="1"/>
  <c r="O42" i="17"/>
  <c r="P41" i="17"/>
  <c r="P40" i="17"/>
  <c r="O40" i="17"/>
  <c r="P39" i="17"/>
  <c r="P39" i="20" s="1"/>
  <c r="O39" i="17"/>
  <c r="P38" i="17"/>
  <c r="P38" i="20" s="1"/>
  <c r="O38" i="17"/>
  <c r="P37" i="17"/>
  <c r="P36" i="17"/>
  <c r="O36" i="17"/>
  <c r="P35" i="17"/>
  <c r="O35" i="17"/>
  <c r="P34" i="17"/>
  <c r="O34" i="17"/>
  <c r="P33" i="17"/>
  <c r="P33" i="20" s="1"/>
  <c r="O33" i="17"/>
  <c r="P32" i="17"/>
  <c r="P31" i="17"/>
  <c r="O31" i="17"/>
  <c r="P30" i="17"/>
  <c r="P30" i="20" s="1"/>
  <c r="O30" i="17"/>
  <c r="P29" i="17"/>
  <c r="P29" i="20" s="1"/>
  <c r="O29" i="17"/>
  <c r="P28" i="17"/>
  <c r="O28" i="17"/>
  <c r="P27" i="17"/>
  <c r="O27" i="17"/>
  <c r="P26" i="17"/>
  <c r="O26" i="17"/>
  <c r="P25" i="17"/>
  <c r="P25" i="20" s="1"/>
  <c r="O25" i="17"/>
  <c r="P24" i="17"/>
  <c r="P23" i="17"/>
  <c r="O23" i="17"/>
  <c r="P22" i="17"/>
  <c r="O22" i="17"/>
  <c r="P21" i="17"/>
  <c r="O21" i="17"/>
  <c r="P20" i="17"/>
  <c r="O20" i="17"/>
  <c r="P19" i="17"/>
  <c r="O19" i="17"/>
  <c r="P18" i="17"/>
  <c r="O18" i="17"/>
  <c r="P17" i="17"/>
  <c r="O17" i="17"/>
  <c r="P16" i="17"/>
  <c r="P15" i="17"/>
  <c r="O15" i="17"/>
  <c r="P14" i="17"/>
  <c r="O14" i="17"/>
  <c r="P13" i="17"/>
  <c r="P13" i="20" s="1"/>
  <c r="O13" i="17"/>
  <c r="P12" i="17"/>
  <c r="P12" i="20" s="1"/>
  <c r="O12" i="17"/>
  <c r="P11" i="17"/>
  <c r="O11" i="17"/>
  <c r="P10" i="17"/>
  <c r="O10" i="17"/>
  <c r="P9" i="17"/>
  <c r="O9" i="17"/>
  <c r="P8" i="17"/>
  <c r="O8" i="17"/>
  <c r="P7" i="17"/>
  <c r="P6" i="17"/>
  <c r="O6" i="17"/>
  <c r="P5" i="17"/>
  <c r="O5" i="17"/>
  <c r="P4" i="17"/>
  <c r="O4" i="17"/>
  <c r="P3" i="17"/>
  <c r="O3" i="17"/>
  <c r="O18" i="18"/>
  <c r="O17" i="18"/>
  <c r="O17" i="19" s="1"/>
  <c r="N17" i="18"/>
  <c r="O16" i="18"/>
  <c r="N16" i="18"/>
  <c r="O15" i="18"/>
  <c r="O15" i="19" s="1"/>
  <c r="N15" i="18"/>
  <c r="O14" i="18"/>
  <c r="N14" i="18"/>
  <c r="O13" i="18"/>
  <c r="N13" i="18"/>
  <c r="O12" i="18"/>
  <c r="N12" i="18"/>
  <c r="O11" i="18"/>
  <c r="O11" i="19" s="1"/>
  <c r="N11" i="18"/>
  <c r="O10" i="18"/>
  <c r="N10" i="18"/>
  <c r="O9" i="18"/>
  <c r="N9" i="18"/>
  <c r="O8" i="18"/>
  <c r="N8" i="18"/>
  <c r="O7" i="18"/>
  <c r="O7" i="19" s="1"/>
  <c r="N7" i="18"/>
  <c r="O6" i="18"/>
  <c r="N6" i="18"/>
  <c r="O5" i="18"/>
  <c r="N5" i="18"/>
  <c r="O4" i="18"/>
  <c r="N4" i="18"/>
  <c r="O3" i="18"/>
  <c r="O3" i="19" s="1"/>
  <c r="N3" i="18"/>
  <c r="P51" i="20" l="1"/>
  <c r="P34" i="20"/>
  <c r="P129" i="20"/>
  <c r="P60" i="20"/>
  <c r="P103" i="20"/>
  <c r="P44" i="20"/>
  <c r="P77" i="20"/>
  <c r="P53" i="20"/>
  <c r="P95" i="20"/>
  <c r="P114" i="20"/>
  <c r="P122" i="20"/>
  <c r="P19" i="20"/>
  <c r="P36" i="20"/>
  <c r="P87" i="20"/>
  <c r="P11" i="20"/>
  <c r="P28" i="20"/>
  <c r="P46" i="20"/>
  <c r="P54" i="20"/>
  <c r="P62" i="20"/>
  <c r="P70" i="20"/>
  <c r="P79" i="20"/>
  <c r="P96" i="20"/>
  <c r="P105" i="20"/>
  <c r="P115" i="20"/>
  <c r="P123" i="20"/>
  <c r="P3" i="20"/>
  <c r="P20" i="20"/>
  <c r="P88" i="20"/>
  <c r="P76" i="20"/>
  <c r="P104" i="20"/>
  <c r="P4" i="20"/>
  <c r="P21" i="20"/>
  <c r="P89" i="20"/>
  <c r="P108" i="20"/>
  <c r="P125" i="20"/>
  <c r="P102" i="20"/>
  <c r="P43" i="20"/>
  <c r="P68" i="20"/>
  <c r="P113" i="20"/>
  <c r="P35" i="20"/>
  <c r="P27" i="20"/>
  <c r="P52" i="20"/>
  <c r="P18" i="20"/>
  <c r="P73" i="20"/>
  <c r="P14" i="20"/>
  <c r="P49" i="20"/>
  <c r="P65" i="20"/>
  <c r="P118" i="20"/>
  <c r="P6" i="20"/>
  <c r="P23" i="20"/>
  <c r="P74" i="20"/>
  <c r="P91" i="20"/>
  <c r="P110" i="20"/>
  <c r="P127" i="20"/>
  <c r="P17" i="20"/>
  <c r="P26" i="20"/>
  <c r="P94" i="20"/>
  <c r="P10" i="20"/>
  <c r="P5" i="20"/>
  <c r="P22" i="20"/>
  <c r="P90" i="20"/>
  <c r="P109" i="20"/>
  <c r="P126" i="20"/>
  <c r="P31" i="20"/>
  <c r="P40" i="20"/>
  <c r="P57" i="20"/>
  <c r="P82" i="20"/>
  <c r="P99" i="20"/>
  <c r="P15" i="20"/>
  <c r="P119" i="20"/>
  <c r="P120" i="20"/>
  <c r="P8" i="20"/>
  <c r="P112" i="20"/>
  <c r="P9" i="20"/>
  <c r="P85" i="20"/>
  <c r="P121" i="20"/>
  <c r="P61" i="20"/>
  <c r="P69" i="20"/>
  <c r="O9" i="19"/>
  <c r="O10" i="19"/>
  <c r="O4" i="19"/>
  <c r="O12" i="19"/>
  <c r="O13" i="19"/>
  <c r="O14" i="19"/>
  <c r="O5" i="19"/>
  <c r="O6" i="19"/>
  <c r="O8" i="19"/>
  <c r="O16" i="19"/>
  <c r="E18" i="19"/>
  <c r="D18" i="19"/>
  <c r="M17" i="19"/>
  <c r="L17" i="19"/>
  <c r="K17" i="19"/>
  <c r="J17" i="19"/>
  <c r="I17" i="19"/>
  <c r="H17" i="19"/>
  <c r="E17" i="19"/>
  <c r="D17" i="19"/>
  <c r="M16" i="19"/>
  <c r="L16" i="19"/>
  <c r="K16" i="19"/>
  <c r="J16" i="19"/>
  <c r="I16" i="19"/>
  <c r="H16" i="19"/>
  <c r="E16" i="19"/>
  <c r="D16" i="19"/>
  <c r="M15" i="19"/>
  <c r="L15" i="19"/>
  <c r="K15" i="19"/>
  <c r="J15" i="19"/>
  <c r="I15" i="19"/>
  <c r="H15" i="19"/>
  <c r="E15" i="19"/>
  <c r="D15" i="19"/>
  <c r="M14" i="19"/>
  <c r="L14" i="19"/>
  <c r="K14" i="19"/>
  <c r="J14" i="19"/>
  <c r="I14" i="19"/>
  <c r="H14" i="19"/>
  <c r="E14" i="19"/>
  <c r="D14" i="19"/>
  <c r="M13" i="19"/>
  <c r="L13" i="19"/>
  <c r="K13" i="19"/>
  <c r="J13" i="19"/>
  <c r="I13" i="19"/>
  <c r="H13" i="19"/>
  <c r="E13" i="19"/>
  <c r="D13" i="19"/>
  <c r="M12" i="19"/>
  <c r="L12" i="19"/>
  <c r="K12" i="19"/>
  <c r="J12" i="19"/>
  <c r="I12" i="19"/>
  <c r="H12" i="19"/>
  <c r="E12" i="19"/>
  <c r="D12" i="19"/>
  <c r="M11" i="19"/>
  <c r="L11" i="19"/>
  <c r="K11" i="19"/>
  <c r="J11" i="19"/>
  <c r="I11" i="19"/>
  <c r="H11" i="19"/>
  <c r="E11" i="19"/>
  <c r="D11" i="19"/>
  <c r="M10" i="19"/>
  <c r="L10" i="19"/>
  <c r="K10" i="19"/>
  <c r="J10" i="19"/>
  <c r="I10" i="19"/>
  <c r="H10" i="19"/>
  <c r="E10" i="19"/>
  <c r="D10" i="19"/>
  <c r="M9" i="19"/>
  <c r="L9" i="19"/>
  <c r="K9" i="19"/>
  <c r="J9" i="19"/>
  <c r="I9" i="19"/>
  <c r="H9" i="19"/>
  <c r="E9" i="19"/>
  <c r="D9" i="19"/>
  <c r="M8" i="19"/>
  <c r="L8" i="19"/>
  <c r="K8" i="19"/>
  <c r="J8" i="19"/>
  <c r="I8" i="19"/>
  <c r="H8" i="19"/>
  <c r="E8" i="19"/>
  <c r="D8" i="19"/>
  <c r="M7" i="19"/>
  <c r="L7" i="19"/>
  <c r="K7" i="19"/>
  <c r="J7" i="19"/>
  <c r="I7" i="19"/>
  <c r="H7" i="19"/>
  <c r="E7" i="19"/>
  <c r="D7" i="19"/>
  <c r="M6" i="19"/>
  <c r="L6" i="19"/>
  <c r="K6" i="19"/>
  <c r="J6" i="19"/>
  <c r="I6" i="19"/>
  <c r="H6" i="19"/>
  <c r="E6" i="19"/>
  <c r="D6" i="19"/>
  <c r="M5" i="19"/>
  <c r="L5" i="19"/>
  <c r="K5" i="19"/>
  <c r="J5" i="19"/>
  <c r="I5" i="19"/>
  <c r="H5" i="19"/>
  <c r="E5" i="19"/>
  <c r="D5" i="19"/>
  <c r="M4" i="19"/>
  <c r="L4" i="19"/>
  <c r="K4" i="19"/>
  <c r="J4" i="19"/>
  <c r="I4" i="19"/>
  <c r="H4" i="19"/>
  <c r="E4" i="19"/>
  <c r="D4" i="19"/>
  <c r="M3" i="19"/>
  <c r="L3" i="19"/>
  <c r="K3" i="19"/>
  <c r="J3" i="19"/>
  <c r="I3" i="19"/>
  <c r="H3" i="19"/>
  <c r="E3" i="19"/>
  <c r="D3" i="19"/>
  <c r="C17" i="19"/>
  <c r="B17" i="19"/>
  <c r="C16" i="19"/>
  <c r="B16" i="19"/>
  <c r="C15" i="19"/>
  <c r="B15" i="19"/>
  <c r="C14" i="19"/>
  <c r="B14" i="19"/>
  <c r="C13" i="19"/>
  <c r="B13" i="19"/>
  <c r="C12" i="19"/>
  <c r="B12" i="19"/>
  <c r="C11" i="19"/>
  <c r="B11" i="19"/>
  <c r="C10" i="19"/>
  <c r="B10" i="19"/>
  <c r="C9" i="19"/>
  <c r="B9" i="19"/>
  <c r="C8" i="19"/>
  <c r="B8" i="19"/>
  <c r="C7" i="19"/>
  <c r="B7" i="19"/>
  <c r="C6" i="19"/>
  <c r="B6" i="19"/>
  <c r="C5" i="19"/>
  <c r="B5" i="19"/>
  <c r="C4" i="19"/>
  <c r="B4" i="19"/>
  <c r="C3" i="19"/>
  <c r="B3" i="19"/>
  <c r="M130" i="17" l="1"/>
  <c r="M124" i="17"/>
  <c r="M111" i="17"/>
  <c r="M107" i="17"/>
  <c r="M93" i="17"/>
  <c r="M86" i="17"/>
  <c r="M78" i="17"/>
  <c r="M72" i="17"/>
  <c r="M45" i="17"/>
  <c r="M41" i="17"/>
  <c r="M37" i="17"/>
  <c r="M32" i="17"/>
  <c r="M24" i="17"/>
  <c r="M16" i="17"/>
  <c r="M7" i="17"/>
  <c r="K130" i="17"/>
  <c r="K124" i="17"/>
  <c r="K111" i="17"/>
  <c r="K107" i="17"/>
  <c r="K93" i="17"/>
  <c r="K86" i="17"/>
  <c r="K78" i="17"/>
  <c r="K72" i="17"/>
  <c r="K45" i="17"/>
  <c r="K41" i="17"/>
  <c r="K37" i="17"/>
  <c r="K32" i="17"/>
  <c r="K24" i="17"/>
  <c r="K16" i="17"/>
  <c r="K7" i="17"/>
  <c r="I130" i="17"/>
  <c r="I124" i="17"/>
  <c r="I111" i="17"/>
  <c r="I107" i="17"/>
  <c r="I93" i="17"/>
  <c r="I86" i="17"/>
  <c r="I78" i="17"/>
  <c r="I72" i="17"/>
  <c r="I45" i="17"/>
  <c r="I41" i="17"/>
  <c r="I37" i="17"/>
  <c r="I32" i="17"/>
  <c r="I24" i="17"/>
  <c r="I16" i="17"/>
  <c r="I7" i="17"/>
  <c r="G129" i="17"/>
  <c r="G128" i="17"/>
  <c r="G127" i="17"/>
  <c r="G126" i="17"/>
  <c r="G125" i="17"/>
  <c r="G123" i="17"/>
  <c r="G122" i="17"/>
  <c r="G121" i="17"/>
  <c r="G120" i="17"/>
  <c r="G119" i="17"/>
  <c r="G118" i="17"/>
  <c r="G117" i="17"/>
  <c r="G116" i="17"/>
  <c r="G115" i="17"/>
  <c r="G114" i="17"/>
  <c r="G113" i="17"/>
  <c r="G112" i="17"/>
  <c r="G110" i="17"/>
  <c r="G109" i="17"/>
  <c r="G108" i="17"/>
  <c r="G106" i="17"/>
  <c r="Q106" i="17" s="1"/>
  <c r="G105" i="17"/>
  <c r="G104" i="17"/>
  <c r="G103" i="17"/>
  <c r="G102" i="17"/>
  <c r="G101" i="17"/>
  <c r="G99" i="17"/>
  <c r="G98" i="17"/>
  <c r="G97" i="17"/>
  <c r="G96" i="17"/>
  <c r="G95" i="17"/>
  <c r="G94" i="17"/>
  <c r="G92" i="17"/>
  <c r="G91" i="17"/>
  <c r="G90" i="17"/>
  <c r="G89" i="17"/>
  <c r="G88" i="17"/>
  <c r="G87" i="17"/>
  <c r="G85" i="17"/>
  <c r="G84" i="17"/>
  <c r="G83" i="17"/>
  <c r="G82" i="17"/>
  <c r="G81" i="17"/>
  <c r="G80" i="17"/>
  <c r="G79" i="17"/>
  <c r="G77" i="17"/>
  <c r="G76" i="17"/>
  <c r="G75" i="17"/>
  <c r="G74" i="17"/>
  <c r="G73" i="17"/>
  <c r="G71" i="17"/>
  <c r="G70" i="17"/>
  <c r="G69" i="17"/>
  <c r="G68" i="17"/>
  <c r="G67" i="17"/>
  <c r="G66" i="17"/>
  <c r="G65" i="17"/>
  <c r="G64" i="17"/>
  <c r="G63" i="17"/>
  <c r="G62" i="17"/>
  <c r="G61" i="17"/>
  <c r="G60" i="17"/>
  <c r="G59" i="17"/>
  <c r="G58" i="17"/>
  <c r="G57" i="17"/>
  <c r="G56" i="17"/>
  <c r="G55" i="17"/>
  <c r="G54" i="17"/>
  <c r="G53" i="17"/>
  <c r="G52" i="17"/>
  <c r="G51" i="17"/>
  <c r="G50" i="17"/>
  <c r="G49" i="17"/>
  <c r="G48" i="17"/>
  <c r="G47" i="17"/>
  <c r="G46" i="17"/>
  <c r="G44" i="17"/>
  <c r="G43" i="17"/>
  <c r="G42" i="17"/>
  <c r="G40" i="17"/>
  <c r="G39" i="17"/>
  <c r="G38" i="17"/>
  <c r="G36" i="17"/>
  <c r="G35" i="17"/>
  <c r="G34" i="17"/>
  <c r="G33" i="17"/>
  <c r="G31" i="17"/>
  <c r="G30" i="17"/>
  <c r="G29" i="17"/>
  <c r="G28" i="17"/>
  <c r="G27" i="17"/>
  <c r="G26" i="17"/>
  <c r="G25" i="17"/>
  <c r="G23" i="17"/>
  <c r="G22" i="17"/>
  <c r="G21" i="17"/>
  <c r="G20" i="17"/>
  <c r="G19" i="17"/>
  <c r="G18" i="17"/>
  <c r="G17" i="17"/>
  <c r="G15" i="17"/>
  <c r="G14" i="17"/>
  <c r="G13" i="17"/>
  <c r="G12" i="17"/>
  <c r="G11" i="17"/>
  <c r="G10" i="17"/>
  <c r="G9" i="17"/>
  <c r="G8" i="17"/>
  <c r="G6" i="17"/>
  <c r="G5" i="17"/>
  <c r="G4" i="17"/>
  <c r="G3" i="17"/>
  <c r="C130" i="17"/>
  <c r="C124" i="17"/>
  <c r="C111" i="17"/>
  <c r="C107" i="17"/>
  <c r="C93" i="17"/>
  <c r="C86" i="17"/>
  <c r="C78" i="17"/>
  <c r="C72" i="17"/>
  <c r="C45" i="17"/>
  <c r="C41" i="17"/>
  <c r="C37" i="17"/>
  <c r="C32" i="17"/>
  <c r="C24" i="17"/>
  <c r="C16" i="17"/>
  <c r="C7" i="17"/>
  <c r="J7" i="20" l="1"/>
  <c r="I7" i="20"/>
  <c r="G16" i="17"/>
  <c r="Q16" i="17" s="1"/>
  <c r="C16" i="20"/>
  <c r="D16" i="20"/>
  <c r="G111" i="17"/>
  <c r="C111" i="20"/>
  <c r="D111" i="20"/>
  <c r="I124" i="20"/>
  <c r="J124" i="20"/>
  <c r="K130" i="20"/>
  <c r="L130" i="20"/>
  <c r="J130" i="20"/>
  <c r="I130" i="20"/>
  <c r="N7" i="20"/>
  <c r="M7" i="20"/>
  <c r="G130" i="17"/>
  <c r="D130" i="20"/>
  <c r="C130" i="20"/>
  <c r="L7" i="20"/>
  <c r="K7" i="20"/>
  <c r="M16" i="20"/>
  <c r="N16" i="20"/>
  <c r="I16" i="20"/>
  <c r="J16" i="20"/>
  <c r="J24" i="20"/>
  <c r="I24" i="20"/>
  <c r="L32" i="20"/>
  <c r="K32" i="20"/>
  <c r="M37" i="20"/>
  <c r="N37" i="20"/>
  <c r="N32" i="20"/>
  <c r="M32" i="20"/>
  <c r="I37" i="20"/>
  <c r="J37" i="20"/>
  <c r="L41" i="20"/>
  <c r="K41" i="20"/>
  <c r="M45" i="20"/>
  <c r="N45" i="20"/>
  <c r="I32" i="20"/>
  <c r="J32" i="20"/>
  <c r="G37" i="17"/>
  <c r="Q37" i="17" s="1"/>
  <c r="D37" i="20"/>
  <c r="C37" i="20"/>
  <c r="J41" i="20"/>
  <c r="I41" i="20"/>
  <c r="K45" i="20"/>
  <c r="L45" i="20"/>
  <c r="N72" i="20"/>
  <c r="M72" i="20"/>
  <c r="J45" i="20"/>
  <c r="I45" i="20"/>
  <c r="L72" i="20"/>
  <c r="K72" i="20"/>
  <c r="M78" i="20"/>
  <c r="N78" i="20"/>
  <c r="L24" i="20"/>
  <c r="K24" i="20"/>
  <c r="G32" i="17"/>
  <c r="C32" i="20"/>
  <c r="D32" i="20"/>
  <c r="G45" i="17"/>
  <c r="D45" i="20"/>
  <c r="C45" i="20"/>
  <c r="J72" i="20"/>
  <c r="I72" i="20"/>
  <c r="K78" i="20"/>
  <c r="L78" i="20"/>
  <c r="N86" i="20"/>
  <c r="M86" i="20"/>
  <c r="G124" i="17"/>
  <c r="C124" i="20"/>
  <c r="D124" i="20"/>
  <c r="K37" i="20"/>
  <c r="L37" i="20"/>
  <c r="J78" i="20"/>
  <c r="I78" i="20"/>
  <c r="L86" i="20"/>
  <c r="K86" i="20"/>
  <c r="M93" i="20"/>
  <c r="N93" i="20"/>
  <c r="G7" i="17"/>
  <c r="D7" i="20"/>
  <c r="C7" i="20"/>
  <c r="G41" i="17"/>
  <c r="Q41" i="17" s="1"/>
  <c r="C41" i="20"/>
  <c r="D41" i="20"/>
  <c r="J86" i="20"/>
  <c r="I86" i="20"/>
  <c r="L93" i="20"/>
  <c r="K93" i="20"/>
  <c r="N107" i="20"/>
  <c r="M107" i="20"/>
  <c r="N24" i="20"/>
  <c r="M24" i="20"/>
  <c r="G24" i="17"/>
  <c r="Q24" i="17" s="1"/>
  <c r="D24" i="20"/>
  <c r="C24" i="20"/>
  <c r="M41" i="20"/>
  <c r="N41" i="20"/>
  <c r="G72" i="17"/>
  <c r="D72" i="20"/>
  <c r="C72" i="20"/>
  <c r="G78" i="17"/>
  <c r="Q78" i="17" s="1"/>
  <c r="D78" i="20"/>
  <c r="C78" i="20"/>
  <c r="G86" i="17"/>
  <c r="C86" i="20"/>
  <c r="D86" i="20"/>
  <c r="J93" i="20"/>
  <c r="I93" i="20"/>
  <c r="L107" i="20"/>
  <c r="K107" i="20"/>
  <c r="M111" i="20"/>
  <c r="N111" i="20"/>
  <c r="L16" i="20"/>
  <c r="K16" i="20"/>
  <c r="G93" i="17"/>
  <c r="D93" i="20"/>
  <c r="C93" i="20"/>
  <c r="I107" i="20"/>
  <c r="J107" i="20"/>
  <c r="K111" i="20"/>
  <c r="L111" i="20"/>
  <c r="M124" i="20"/>
  <c r="N124" i="20"/>
  <c r="G107" i="17"/>
  <c r="Q107" i="17" s="1"/>
  <c r="D107" i="20"/>
  <c r="C107" i="20"/>
  <c r="J111" i="20"/>
  <c r="I111" i="20"/>
  <c r="K124" i="20"/>
  <c r="L124" i="20"/>
  <c r="M130" i="20"/>
  <c r="N130" i="20"/>
  <c r="O45" i="17"/>
  <c r="P45" i="20" s="1"/>
  <c r="O130" i="17"/>
  <c r="P130" i="20" s="1"/>
  <c r="O16" i="17"/>
  <c r="P16" i="20" s="1"/>
  <c r="O86" i="17"/>
  <c r="P86" i="20" s="1"/>
  <c r="O72" i="17"/>
  <c r="P72" i="20" s="1"/>
  <c r="O7" i="17"/>
  <c r="P7" i="20" s="1"/>
  <c r="O78" i="17"/>
  <c r="P78" i="20" s="1"/>
  <c r="O24" i="17"/>
  <c r="P24" i="20" s="1"/>
  <c r="O93" i="17"/>
  <c r="P93" i="20" s="1"/>
  <c r="O32" i="17"/>
  <c r="P32" i="20" s="1"/>
  <c r="O107" i="17"/>
  <c r="P107" i="20" s="1"/>
  <c r="O37" i="17"/>
  <c r="P37" i="20" s="1"/>
  <c r="O111" i="17"/>
  <c r="P111" i="20" s="1"/>
  <c r="O41" i="17"/>
  <c r="P41" i="20" s="1"/>
  <c r="O124" i="17"/>
  <c r="P124" i="20" s="1"/>
  <c r="G17" i="18"/>
  <c r="F17" i="18"/>
  <c r="P17" i="18" s="1"/>
  <c r="G16" i="18"/>
  <c r="F16" i="18"/>
  <c r="P16" i="18" s="1"/>
  <c r="G15" i="18"/>
  <c r="F15" i="18"/>
  <c r="P15" i="18" s="1"/>
  <c r="G14" i="18"/>
  <c r="F14" i="18"/>
  <c r="P14" i="18" s="1"/>
  <c r="G13" i="18"/>
  <c r="F13" i="18"/>
  <c r="P13" i="18" s="1"/>
  <c r="G12" i="18"/>
  <c r="F12" i="18"/>
  <c r="P12" i="18" s="1"/>
  <c r="G11" i="18"/>
  <c r="F11" i="18"/>
  <c r="P11" i="18" s="1"/>
  <c r="G10" i="18"/>
  <c r="F10" i="18"/>
  <c r="P10" i="18" s="1"/>
  <c r="G9" i="18"/>
  <c r="F9" i="18"/>
  <c r="P9" i="18" s="1"/>
  <c r="G8" i="18"/>
  <c r="F8" i="18"/>
  <c r="P8" i="18" s="1"/>
  <c r="G7" i="18"/>
  <c r="F7" i="18"/>
  <c r="P7" i="18" s="1"/>
  <c r="G6" i="18"/>
  <c r="F6" i="18"/>
  <c r="P6" i="18" s="1"/>
  <c r="G5" i="18"/>
  <c r="F5" i="18"/>
  <c r="P5" i="18" s="1"/>
  <c r="G4" i="18"/>
  <c r="F4" i="18"/>
  <c r="P4" i="18" s="1"/>
  <c r="G3" i="18"/>
  <c r="F3" i="18"/>
  <c r="P3" i="18" s="1"/>
  <c r="L18" i="18"/>
  <c r="J18" i="18"/>
  <c r="N18" i="18" s="1"/>
  <c r="O18" i="19" s="1"/>
  <c r="H18" i="18"/>
  <c r="B18" i="18"/>
  <c r="F18" i="18" s="1"/>
  <c r="H129" i="17"/>
  <c r="Q129" i="17"/>
  <c r="H128" i="17"/>
  <c r="Q128" i="17"/>
  <c r="H127" i="17"/>
  <c r="Q127" i="17"/>
  <c r="H126" i="17"/>
  <c r="Q126" i="17"/>
  <c r="H125" i="17"/>
  <c r="Q125" i="17"/>
  <c r="H123" i="17"/>
  <c r="Q123" i="17"/>
  <c r="H122" i="17"/>
  <c r="Q122" i="17"/>
  <c r="H121" i="17"/>
  <c r="Q121" i="17"/>
  <c r="H120" i="17"/>
  <c r="Q120" i="17"/>
  <c r="H119" i="17"/>
  <c r="Q119" i="17"/>
  <c r="H118" i="17"/>
  <c r="Q118" i="17"/>
  <c r="H117" i="17"/>
  <c r="Q117" i="17"/>
  <c r="H116" i="17"/>
  <c r="Q116" i="17"/>
  <c r="H115" i="17"/>
  <c r="Q115" i="17"/>
  <c r="H114" i="17"/>
  <c r="Q114" i="17"/>
  <c r="H113" i="17"/>
  <c r="Q113" i="17"/>
  <c r="H112" i="17"/>
  <c r="Q112" i="17"/>
  <c r="H110" i="17"/>
  <c r="Q110" i="17"/>
  <c r="H109" i="17"/>
  <c r="Q109" i="17"/>
  <c r="H108" i="17"/>
  <c r="Q108" i="17"/>
  <c r="H106" i="17"/>
  <c r="H105" i="17"/>
  <c r="Q105" i="17"/>
  <c r="H104" i="17"/>
  <c r="Q104" i="17"/>
  <c r="H103" i="17"/>
  <c r="Q103" i="17"/>
  <c r="H102" i="17"/>
  <c r="Q102" i="17"/>
  <c r="H101" i="17"/>
  <c r="Q101" i="17"/>
  <c r="H99" i="17"/>
  <c r="Q99" i="17"/>
  <c r="H98" i="17"/>
  <c r="Q98" i="17"/>
  <c r="H97" i="17"/>
  <c r="Q97" i="17"/>
  <c r="H96" i="17"/>
  <c r="Q96" i="17"/>
  <c r="H95" i="17"/>
  <c r="Q95" i="17"/>
  <c r="H94" i="17"/>
  <c r="Q94" i="17"/>
  <c r="H92" i="17"/>
  <c r="Q92" i="17"/>
  <c r="H91" i="17"/>
  <c r="Q91" i="17"/>
  <c r="H90" i="17"/>
  <c r="Q90" i="17"/>
  <c r="H89" i="17"/>
  <c r="Q89" i="17"/>
  <c r="H88" i="17"/>
  <c r="Q88" i="17"/>
  <c r="H87" i="17"/>
  <c r="Q87" i="17"/>
  <c r="H85" i="17"/>
  <c r="Q85" i="17"/>
  <c r="H84" i="17"/>
  <c r="Q84" i="17"/>
  <c r="H83" i="17"/>
  <c r="Q83" i="17"/>
  <c r="H82" i="17"/>
  <c r="Q82" i="17"/>
  <c r="H81" i="17"/>
  <c r="Q81" i="17"/>
  <c r="H80" i="17"/>
  <c r="Q80" i="17"/>
  <c r="H79" i="17"/>
  <c r="Q79" i="17"/>
  <c r="H77" i="17"/>
  <c r="Q77" i="17"/>
  <c r="H76" i="17"/>
  <c r="Q76" i="17"/>
  <c r="H75" i="17"/>
  <c r="Q75" i="17"/>
  <c r="H74" i="17"/>
  <c r="Q74" i="17"/>
  <c r="H73" i="17"/>
  <c r="Q73" i="17"/>
  <c r="H71" i="17"/>
  <c r="Q71" i="17"/>
  <c r="H70" i="17"/>
  <c r="Q70" i="17"/>
  <c r="H69" i="17"/>
  <c r="Q69" i="17"/>
  <c r="H68" i="17"/>
  <c r="Q68" i="17"/>
  <c r="H67" i="17"/>
  <c r="Q67" i="17"/>
  <c r="H66" i="17"/>
  <c r="Q66" i="17"/>
  <c r="H65" i="17"/>
  <c r="Q65" i="17"/>
  <c r="H64" i="17"/>
  <c r="Q64" i="17"/>
  <c r="H63" i="17"/>
  <c r="Q63" i="17"/>
  <c r="H62" i="17"/>
  <c r="Q62" i="17"/>
  <c r="H61" i="17"/>
  <c r="Q61" i="17"/>
  <c r="H60" i="17"/>
  <c r="Q60" i="17"/>
  <c r="H59" i="17"/>
  <c r="Q59" i="17"/>
  <c r="H58" i="17"/>
  <c r="Q58" i="17"/>
  <c r="H57" i="17"/>
  <c r="Q57" i="17"/>
  <c r="H56" i="17"/>
  <c r="Q56" i="17"/>
  <c r="H55" i="17"/>
  <c r="Q55" i="17"/>
  <c r="H54" i="17"/>
  <c r="Q54" i="17"/>
  <c r="H53" i="17"/>
  <c r="Q53" i="17"/>
  <c r="H52" i="17"/>
  <c r="Q52" i="17"/>
  <c r="H51" i="17"/>
  <c r="Q51" i="17"/>
  <c r="H50" i="17"/>
  <c r="Q50" i="17"/>
  <c r="H49" i="17"/>
  <c r="Q49" i="17"/>
  <c r="H48" i="17"/>
  <c r="Q48" i="17"/>
  <c r="H47" i="17"/>
  <c r="Q47" i="17"/>
  <c r="H46" i="17"/>
  <c r="Q46" i="17"/>
  <c r="H44" i="17"/>
  <c r="Q44" i="17"/>
  <c r="H43" i="17"/>
  <c r="Q43" i="17"/>
  <c r="H42" i="17"/>
  <c r="Q42" i="17"/>
  <c r="H40" i="17"/>
  <c r="Q40" i="17"/>
  <c r="H39" i="17"/>
  <c r="Q39" i="17"/>
  <c r="H38" i="17"/>
  <c r="Q38" i="17"/>
  <c r="H36" i="17"/>
  <c r="Q36" i="17"/>
  <c r="H35" i="17"/>
  <c r="Q35" i="17"/>
  <c r="H34" i="17"/>
  <c r="Q34" i="17"/>
  <c r="H33" i="17"/>
  <c r="Q33" i="17"/>
  <c r="H31" i="17"/>
  <c r="Q31" i="17"/>
  <c r="H30" i="17"/>
  <c r="Q30" i="17"/>
  <c r="H29" i="17"/>
  <c r="Q29" i="17"/>
  <c r="H28" i="17"/>
  <c r="Q28" i="17"/>
  <c r="H27" i="17"/>
  <c r="Q27" i="17"/>
  <c r="H26" i="17"/>
  <c r="Q26" i="17"/>
  <c r="H25" i="17"/>
  <c r="Q25" i="17"/>
  <c r="H23" i="17"/>
  <c r="Q23" i="17"/>
  <c r="H22" i="17"/>
  <c r="Q22" i="17"/>
  <c r="H21" i="17"/>
  <c r="Q21" i="17"/>
  <c r="H20" i="17"/>
  <c r="Q20" i="17"/>
  <c r="H19" i="17"/>
  <c r="Q19" i="17"/>
  <c r="H18" i="17"/>
  <c r="Q18" i="17"/>
  <c r="H17" i="17"/>
  <c r="Q17" i="17"/>
  <c r="H15" i="17"/>
  <c r="Q15" i="17"/>
  <c r="H14" i="17"/>
  <c r="Q14" i="17"/>
  <c r="H13" i="17"/>
  <c r="Q13" i="17"/>
  <c r="H12" i="17"/>
  <c r="Q12" i="17"/>
  <c r="H11" i="17"/>
  <c r="Q11" i="17"/>
  <c r="H10" i="17"/>
  <c r="Q10" i="17"/>
  <c r="H9" i="17"/>
  <c r="Q9" i="17"/>
  <c r="H8" i="17"/>
  <c r="Q8" i="17"/>
  <c r="H6" i="17"/>
  <c r="Q6" i="17"/>
  <c r="H5" i="17"/>
  <c r="Q5" i="17"/>
  <c r="H4" i="17"/>
  <c r="Q4" i="17"/>
  <c r="H3" i="17"/>
  <c r="Q3" i="17"/>
  <c r="H130" i="17"/>
  <c r="H124" i="17"/>
  <c r="Q124" i="17"/>
  <c r="H111" i="17"/>
  <c r="Q111" i="17"/>
  <c r="H107" i="17"/>
  <c r="H93" i="17"/>
  <c r="H86" i="17"/>
  <c r="Q86" i="17"/>
  <c r="H78" i="17"/>
  <c r="H72" i="17"/>
  <c r="H45" i="17"/>
  <c r="H41" i="17"/>
  <c r="H37" i="17"/>
  <c r="H32" i="17"/>
  <c r="H24" i="17"/>
  <c r="H16" i="17"/>
  <c r="H7" i="17"/>
  <c r="Q7" i="17"/>
  <c r="H78" i="20" l="1"/>
  <c r="G78" i="20"/>
  <c r="R14" i="17"/>
  <c r="H14" i="20"/>
  <c r="G14" i="20"/>
  <c r="R33" i="17"/>
  <c r="H33" i="20"/>
  <c r="G33" i="20"/>
  <c r="R52" i="17"/>
  <c r="G52" i="20"/>
  <c r="H52" i="20"/>
  <c r="R68" i="17"/>
  <c r="G68" i="20"/>
  <c r="H68" i="20"/>
  <c r="R96" i="17"/>
  <c r="H96" i="20"/>
  <c r="G96" i="20"/>
  <c r="R86" i="17"/>
  <c r="G86" i="20"/>
  <c r="H86" i="20"/>
  <c r="R6" i="17"/>
  <c r="G6" i="20"/>
  <c r="H6" i="20"/>
  <c r="R15" i="17"/>
  <c r="G15" i="20"/>
  <c r="H15" i="20"/>
  <c r="R25" i="17"/>
  <c r="H25" i="20"/>
  <c r="G25" i="20"/>
  <c r="R34" i="17"/>
  <c r="H34" i="20"/>
  <c r="G34" i="20"/>
  <c r="R44" i="17"/>
  <c r="H44" i="20"/>
  <c r="G44" i="20"/>
  <c r="R53" i="17"/>
  <c r="H53" i="20"/>
  <c r="G53" i="20"/>
  <c r="R61" i="17"/>
  <c r="H61" i="20"/>
  <c r="G61" i="20"/>
  <c r="R69" i="17"/>
  <c r="H69" i="20"/>
  <c r="G69" i="20"/>
  <c r="R79" i="17"/>
  <c r="H79" i="20"/>
  <c r="G79" i="20"/>
  <c r="R88" i="17"/>
  <c r="H88" i="20"/>
  <c r="G88" i="20"/>
  <c r="R97" i="17"/>
  <c r="H97" i="20"/>
  <c r="G97" i="20"/>
  <c r="H93" i="20"/>
  <c r="G93" i="20"/>
  <c r="R108" i="17"/>
  <c r="H108" i="20"/>
  <c r="G108" i="20"/>
  <c r="R117" i="17"/>
  <c r="H117" i="20"/>
  <c r="G117" i="20"/>
  <c r="R126" i="17"/>
  <c r="H126" i="20"/>
  <c r="G126" i="20"/>
  <c r="G7" i="20"/>
  <c r="H7" i="20"/>
  <c r="R8" i="17"/>
  <c r="H8" i="20"/>
  <c r="G8" i="20"/>
  <c r="R17" i="17"/>
  <c r="H17" i="20"/>
  <c r="G17" i="20"/>
  <c r="R26" i="17"/>
  <c r="H26" i="20"/>
  <c r="G26" i="20"/>
  <c r="R35" i="17"/>
  <c r="H35" i="20"/>
  <c r="G35" i="20"/>
  <c r="R46" i="17"/>
  <c r="H46" i="20"/>
  <c r="G46" i="20"/>
  <c r="R54" i="17"/>
  <c r="G54" i="20"/>
  <c r="H54" i="20"/>
  <c r="R62" i="17"/>
  <c r="H62" i="20"/>
  <c r="G62" i="20"/>
  <c r="R70" i="17"/>
  <c r="G70" i="20"/>
  <c r="H70" i="20"/>
  <c r="R80" i="17"/>
  <c r="H80" i="20"/>
  <c r="G80" i="20"/>
  <c r="R89" i="17"/>
  <c r="H89" i="20"/>
  <c r="G89" i="20"/>
  <c r="R98" i="17"/>
  <c r="H98" i="20"/>
  <c r="G98" i="20"/>
  <c r="R127" i="17"/>
  <c r="H127" i="20"/>
  <c r="G127" i="20"/>
  <c r="R55" i="17"/>
  <c r="H55" i="20"/>
  <c r="G55" i="20"/>
  <c r="R24" i="17"/>
  <c r="G24" i="20"/>
  <c r="H24" i="20"/>
  <c r="R111" i="17"/>
  <c r="H111" i="20"/>
  <c r="G111" i="20"/>
  <c r="R110" i="17"/>
  <c r="H110" i="20"/>
  <c r="G110" i="20"/>
  <c r="R119" i="17"/>
  <c r="H119" i="20"/>
  <c r="G119" i="20"/>
  <c r="R128" i="17"/>
  <c r="H128" i="20"/>
  <c r="G128" i="20"/>
  <c r="R16" i="17"/>
  <c r="H16" i="20"/>
  <c r="G16" i="20"/>
  <c r="R109" i="17"/>
  <c r="H109" i="20"/>
  <c r="G109" i="20"/>
  <c r="R36" i="17"/>
  <c r="G36" i="20"/>
  <c r="H36" i="20"/>
  <c r="R81" i="17"/>
  <c r="H81" i="20"/>
  <c r="G81" i="20"/>
  <c r="R28" i="17"/>
  <c r="H28" i="20"/>
  <c r="G28" i="20"/>
  <c r="R38" i="17"/>
  <c r="G38" i="20"/>
  <c r="H38" i="20"/>
  <c r="R48" i="17"/>
  <c r="H48" i="20"/>
  <c r="G48" i="20"/>
  <c r="R56" i="17"/>
  <c r="H56" i="20"/>
  <c r="G56" i="20"/>
  <c r="R64" i="17"/>
  <c r="H64" i="20"/>
  <c r="G64" i="20"/>
  <c r="R73" i="17"/>
  <c r="H73" i="20"/>
  <c r="G73" i="20"/>
  <c r="R82" i="17"/>
  <c r="H82" i="20"/>
  <c r="G82" i="20"/>
  <c r="R91" i="17"/>
  <c r="H91" i="20"/>
  <c r="G91" i="20"/>
  <c r="R101" i="17"/>
  <c r="H101" i="20"/>
  <c r="G101" i="20"/>
  <c r="R27" i="17"/>
  <c r="H27" i="20"/>
  <c r="G27" i="20"/>
  <c r="R99" i="17"/>
  <c r="H99" i="20"/>
  <c r="G99" i="20"/>
  <c r="R32" i="17"/>
  <c r="H32" i="20"/>
  <c r="G32" i="20"/>
  <c r="R10" i="17"/>
  <c r="H10" i="20"/>
  <c r="G10" i="20"/>
  <c r="H124" i="20"/>
  <c r="G124" i="20"/>
  <c r="R112" i="17"/>
  <c r="H112" i="20"/>
  <c r="G112" i="20"/>
  <c r="R120" i="17"/>
  <c r="H120" i="20"/>
  <c r="G120" i="20"/>
  <c r="R129" i="17"/>
  <c r="H129" i="20"/>
  <c r="G129" i="20"/>
  <c r="R9" i="17"/>
  <c r="H9" i="20"/>
  <c r="G9" i="20"/>
  <c r="R47" i="17"/>
  <c r="H47" i="20"/>
  <c r="G47" i="20"/>
  <c r="R63" i="17"/>
  <c r="H63" i="20"/>
  <c r="G63" i="20"/>
  <c r="R19" i="17"/>
  <c r="H19" i="20"/>
  <c r="G19" i="20"/>
  <c r="H37" i="20"/>
  <c r="G37" i="20"/>
  <c r="R130" i="17"/>
  <c r="H130" i="20"/>
  <c r="G130" i="20"/>
  <c r="R11" i="17"/>
  <c r="H11" i="20"/>
  <c r="G11" i="20"/>
  <c r="R20" i="17"/>
  <c r="G20" i="20"/>
  <c r="H20" i="20"/>
  <c r="R29" i="17"/>
  <c r="H29" i="20"/>
  <c r="G29" i="20"/>
  <c r="R39" i="17"/>
  <c r="H39" i="20"/>
  <c r="G39" i="20"/>
  <c r="R49" i="17"/>
  <c r="H49" i="20"/>
  <c r="G49" i="20"/>
  <c r="R57" i="17"/>
  <c r="H57" i="20"/>
  <c r="G57" i="20"/>
  <c r="R65" i="17"/>
  <c r="H65" i="20"/>
  <c r="G65" i="20"/>
  <c r="R74" i="17"/>
  <c r="H74" i="20"/>
  <c r="G74" i="20"/>
  <c r="R83" i="17"/>
  <c r="H83" i="20"/>
  <c r="G83" i="20"/>
  <c r="R92" i="17"/>
  <c r="H92" i="20"/>
  <c r="G92" i="20"/>
  <c r="R102" i="17"/>
  <c r="G102" i="20"/>
  <c r="H102" i="20"/>
  <c r="H107" i="20"/>
  <c r="G107" i="20"/>
  <c r="R18" i="17"/>
  <c r="H18" i="20"/>
  <c r="G18" i="20"/>
  <c r="R71" i="17"/>
  <c r="H71" i="20"/>
  <c r="G71" i="20"/>
  <c r="R113" i="17"/>
  <c r="H113" i="20"/>
  <c r="G113" i="20"/>
  <c r="R121" i="17"/>
  <c r="H121" i="20"/>
  <c r="G121" i="20"/>
  <c r="R90" i="17"/>
  <c r="H90" i="20"/>
  <c r="G90" i="20"/>
  <c r="H41" i="20"/>
  <c r="G41" i="20"/>
  <c r="R3" i="17"/>
  <c r="H3" i="20"/>
  <c r="G3" i="20"/>
  <c r="R12" i="17"/>
  <c r="H12" i="20"/>
  <c r="G12" i="20"/>
  <c r="R21" i="17"/>
  <c r="H21" i="20"/>
  <c r="G21" i="20"/>
  <c r="R30" i="17"/>
  <c r="H30" i="20"/>
  <c r="G30" i="20"/>
  <c r="R40" i="17"/>
  <c r="H40" i="20"/>
  <c r="G40" i="20"/>
  <c r="R50" i="17"/>
  <c r="H50" i="20"/>
  <c r="G50" i="20"/>
  <c r="R58" i="17"/>
  <c r="H58" i="20"/>
  <c r="G58" i="20"/>
  <c r="R66" i="17"/>
  <c r="H66" i="20"/>
  <c r="G66" i="20"/>
  <c r="R75" i="17"/>
  <c r="G75" i="20"/>
  <c r="H75" i="20"/>
  <c r="R84" i="17"/>
  <c r="G84" i="20"/>
  <c r="H84" i="20"/>
  <c r="R94" i="17"/>
  <c r="H94" i="20"/>
  <c r="G94" i="20"/>
  <c r="R103" i="17"/>
  <c r="H103" i="20"/>
  <c r="G103" i="20"/>
  <c r="R118" i="17"/>
  <c r="G118" i="20"/>
  <c r="H118" i="20"/>
  <c r="R72" i="17"/>
  <c r="G72" i="20"/>
  <c r="H72" i="20"/>
  <c r="R13" i="17"/>
  <c r="G13" i="20"/>
  <c r="H13" i="20"/>
  <c r="R31" i="17"/>
  <c r="G31" i="20"/>
  <c r="H31" i="20"/>
  <c r="R42" i="17"/>
  <c r="H42" i="20"/>
  <c r="G42" i="20"/>
  <c r="R51" i="17"/>
  <c r="H51" i="20"/>
  <c r="G51" i="20"/>
  <c r="R59" i="17"/>
  <c r="H59" i="20"/>
  <c r="G59" i="20"/>
  <c r="R67" i="17"/>
  <c r="H67" i="20"/>
  <c r="G67" i="20"/>
  <c r="R76" i="17"/>
  <c r="H76" i="20"/>
  <c r="G76" i="20"/>
  <c r="R85" i="17"/>
  <c r="H85" i="20"/>
  <c r="G85" i="20"/>
  <c r="R95" i="17"/>
  <c r="H95" i="20"/>
  <c r="G95" i="20"/>
  <c r="R104" i="17"/>
  <c r="H104" i="20"/>
  <c r="G104" i="20"/>
  <c r="R114" i="17"/>
  <c r="H114" i="20"/>
  <c r="G114" i="20"/>
  <c r="R122" i="17"/>
  <c r="H122" i="20"/>
  <c r="G122" i="20"/>
  <c r="R4" i="17"/>
  <c r="G4" i="20"/>
  <c r="H4" i="20"/>
  <c r="R22" i="17"/>
  <c r="G22" i="20"/>
  <c r="H22" i="20"/>
  <c r="R115" i="17"/>
  <c r="H115" i="20"/>
  <c r="G115" i="20"/>
  <c r="R123" i="17"/>
  <c r="H123" i="20"/>
  <c r="G123" i="20"/>
  <c r="H45" i="20"/>
  <c r="G45" i="20"/>
  <c r="R5" i="17"/>
  <c r="H5" i="20"/>
  <c r="G5" i="20"/>
  <c r="R23" i="17"/>
  <c r="G23" i="20"/>
  <c r="H23" i="20"/>
  <c r="R43" i="17"/>
  <c r="H43" i="20"/>
  <c r="G43" i="20"/>
  <c r="R60" i="17"/>
  <c r="H60" i="20"/>
  <c r="G60" i="20"/>
  <c r="R77" i="17"/>
  <c r="H77" i="20"/>
  <c r="G77" i="20"/>
  <c r="R87" i="17"/>
  <c r="H87" i="20"/>
  <c r="G87" i="20"/>
  <c r="R105" i="17"/>
  <c r="H105" i="20"/>
  <c r="G105" i="20"/>
  <c r="R106" i="17"/>
  <c r="H106" i="20"/>
  <c r="G106" i="20"/>
  <c r="R116" i="17"/>
  <c r="G116" i="20"/>
  <c r="H116" i="20"/>
  <c r="R125" i="17"/>
  <c r="H125" i="20"/>
  <c r="G125" i="20"/>
  <c r="M18" i="19"/>
  <c r="L18" i="19"/>
  <c r="K18" i="19"/>
  <c r="J18" i="19"/>
  <c r="Q5" i="18"/>
  <c r="G5" i="19"/>
  <c r="F5" i="19"/>
  <c r="Q9" i="18"/>
  <c r="G9" i="19"/>
  <c r="F9" i="19"/>
  <c r="Q13" i="18"/>
  <c r="G13" i="19"/>
  <c r="F13" i="19"/>
  <c r="Q17" i="18"/>
  <c r="G17" i="19"/>
  <c r="F17" i="19"/>
  <c r="Q6" i="18"/>
  <c r="G6" i="19"/>
  <c r="F6" i="19"/>
  <c r="Q14" i="18"/>
  <c r="G14" i="19"/>
  <c r="F14" i="19"/>
  <c r="P18" i="18"/>
  <c r="G18" i="18"/>
  <c r="F18" i="19" s="1"/>
  <c r="C18" i="19"/>
  <c r="B18" i="19"/>
  <c r="Q7" i="18"/>
  <c r="G7" i="19"/>
  <c r="F7" i="19"/>
  <c r="Q15" i="18"/>
  <c r="G15" i="19"/>
  <c r="F15" i="19"/>
  <c r="Q10" i="18"/>
  <c r="G10" i="19"/>
  <c r="F10" i="19"/>
  <c r="Q3" i="18"/>
  <c r="G3" i="19"/>
  <c r="F3" i="19"/>
  <c r="Q11" i="18"/>
  <c r="G11" i="19"/>
  <c r="F11" i="19"/>
  <c r="I18" i="19"/>
  <c r="H18" i="19"/>
  <c r="Q4" i="18"/>
  <c r="F4" i="19"/>
  <c r="G4" i="19"/>
  <c r="Q8" i="18"/>
  <c r="G8" i="19"/>
  <c r="F8" i="19"/>
  <c r="Q12" i="18"/>
  <c r="G12" i="19"/>
  <c r="F12" i="19"/>
  <c r="Q16" i="18"/>
  <c r="G16" i="19"/>
  <c r="F16" i="19"/>
  <c r="Q32" i="17"/>
  <c r="Q45" i="17"/>
  <c r="Q130" i="17"/>
  <c r="R45" i="17"/>
  <c r="Q93" i="17"/>
  <c r="R93" i="17"/>
  <c r="R41" i="17"/>
  <c r="Q72" i="17"/>
  <c r="R124" i="17"/>
  <c r="R7" i="17"/>
  <c r="R107" i="17"/>
  <c r="R37" i="17"/>
  <c r="R78" i="17"/>
  <c r="G18" i="19" l="1"/>
  <c r="Q18" i="18"/>
</calcChain>
</file>

<file path=xl/sharedStrings.xml><?xml version="1.0" encoding="utf-8"?>
<sst xmlns="http://schemas.openxmlformats.org/spreadsheetml/2006/main" count="353" uniqueCount="145">
  <si>
    <t>County</t>
  </si>
  <si>
    <t>Apache County</t>
  </si>
  <si>
    <t>Cochise County</t>
  </si>
  <si>
    <t>Coconino County</t>
  </si>
  <si>
    <t>Gila County</t>
  </si>
  <si>
    <t>Graham County</t>
  </si>
  <si>
    <t>Greenlee County</t>
  </si>
  <si>
    <t>La Paz County</t>
  </si>
  <si>
    <t>Maricopa County</t>
  </si>
  <si>
    <t>Maricopa</t>
  </si>
  <si>
    <t>Mohave County</t>
  </si>
  <si>
    <t>Navajo County</t>
  </si>
  <si>
    <t>Pima County</t>
  </si>
  <si>
    <t>Pima</t>
  </si>
  <si>
    <t>Pinal County</t>
  </si>
  <si>
    <t>Santa Cruz County</t>
  </si>
  <si>
    <t>Yavapai County</t>
  </si>
  <si>
    <t>Yuma County</t>
  </si>
  <si>
    <t>Yuma</t>
  </si>
  <si>
    <t>Total Population Census 2010</t>
  </si>
  <si>
    <t>Total Housing Units Census 2010</t>
  </si>
  <si>
    <t xml:space="preserve"> Occupied Housing Units Census 2010</t>
  </si>
  <si>
    <t>Vacant Housing Units Census 2010</t>
  </si>
  <si>
    <t>Apache Junction</t>
  </si>
  <si>
    <t>Avondale</t>
  </si>
  <si>
    <t>Benson</t>
  </si>
  <si>
    <t>Bisbee</t>
  </si>
  <si>
    <t>Buckeye</t>
  </si>
  <si>
    <t>Bullhead City</t>
  </si>
  <si>
    <t>Camp Verde</t>
  </si>
  <si>
    <t>Carefree</t>
  </si>
  <si>
    <t>Casa Grande</t>
  </si>
  <si>
    <t>Cave Creek</t>
  </si>
  <si>
    <t>Chandler</t>
  </si>
  <si>
    <t>Chino Valley</t>
  </si>
  <si>
    <t>Clarkdale</t>
  </si>
  <si>
    <t>Clifton</t>
  </si>
  <si>
    <t>Colorado City</t>
  </si>
  <si>
    <t>Dewey-Humboldt</t>
  </si>
  <si>
    <t>Duncan</t>
  </si>
  <si>
    <t>Eagar</t>
  </si>
  <si>
    <t>Florence</t>
  </si>
  <si>
    <t>Fountain Hills</t>
  </si>
  <si>
    <t>Fredonia</t>
  </si>
  <si>
    <t>Gila Bend</t>
  </si>
  <si>
    <t>Gilbert</t>
  </si>
  <si>
    <t>Guadalupe</t>
  </si>
  <si>
    <t>Hayden</t>
  </si>
  <si>
    <t>Huachuca City</t>
  </si>
  <si>
    <t>Jerome</t>
  </si>
  <si>
    <t>Kearny</t>
  </si>
  <si>
    <t>Mammoth</t>
  </si>
  <si>
    <t>Marana</t>
  </si>
  <si>
    <t>Miami</t>
  </si>
  <si>
    <t>Oro Valley</t>
  </si>
  <si>
    <t>Paradise Valley</t>
  </si>
  <si>
    <t>Parker</t>
  </si>
  <si>
    <t>Patagonia</t>
  </si>
  <si>
    <t>Payson</t>
  </si>
  <si>
    <t>Pinetop-Lakeside</t>
  </si>
  <si>
    <t>Prescott Valley</t>
  </si>
  <si>
    <t>Quartzsite</t>
  </si>
  <si>
    <t>Queen Creek</t>
  </si>
  <si>
    <t>Sahuarita</t>
  </si>
  <si>
    <t>Snowflake</t>
  </si>
  <si>
    <t>Springerville</t>
  </si>
  <si>
    <t>Superior</t>
  </si>
  <si>
    <t>Taylor</t>
  </si>
  <si>
    <t>Thatcher</t>
  </si>
  <si>
    <t>Tusayan</t>
  </si>
  <si>
    <t>Balance of County</t>
  </si>
  <si>
    <t>Saint Johns</t>
  </si>
  <si>
    <t>Douglas</t>
  </si>
  <si>
    <t>Sierra Vista</t>
  </si>
  <si>
    <t>Tombstone</t>
  </si>
  <si>
    <t>Willcox</t>
  </si>
  <si>
    <t>Flagstaff</t>
  </si>
  <si>
    <t>Page</t>
  </si>
  <si>
    <t>Sedona</t>
  </si>
  <si>
    <t>Williams</t>
  </si>
  <si>
    <t>Globe</t>
  </si>
  <si>
    <t>Safford</t>
  </si>
  <si>
    <t>El Mirage</t>
  </si>
  <si>
    <t>Glendale</t>
  </si>
  <si>
    <t>Goodyear</t>
  </si>
  <si>
    <t>Litchfield Park</t>
  </si>
  <si>
    <t>Mesa</t>
  </si>
  <si>
    <t>Peoria</t>
  </si>
  <si>
    <t>Phoenix</t>
  </si>
  <si>
    <t>Scottsdale</t>
  </si>
  <si>
    <t>Surprise</t>
  </si>
  <si>
    <t>Tempe</t>
  </si>
  <si>
    <t>Tolleson</t>
  </si>
  <si>
    <t>Kingman</t>
  </si>
  <si>
    <t>Lake Havasu City</t>
  </si>
  <si>
    <t>Holbrook</t>
  </si>
  <si>
    <t>Show Low</t>
  </si>
  <si>
    <t>Winslow</t>
  </si>
  <si>
    <t>South Tucson</t>
  </si>
  <si>
    <t>Tucson</t>
  </si>
  <si>
    <t>Coolidge</t>
  </si>
  <si>
    <t>Eloy</t>
  </si>
  <si>
    <t>Nogales</t>
  </si>
  <si>
    <t>Cottonwood</t>
  </si>
  <si>
    <t>Prescott</t>
  </si>
  <si>
    <t>San Luis</t>
  </si>
  <si>
    <t>Somerton</t>
  </si>
  <si>
    <t>Winkelman</t>
  </si>
  <si>
    <t>Wickenburg</t>
  </si>
  <si>
    <t>Youngtown</t>
  </si>
  <si>
    <t>Wellton</t>
  </si>
  <si>
    <t xml:space="preserve">Arizona </t>
  </si>
  <si>
    <t>Persons Per Household 2010</t>
  </si>
  <si>
    <t>Star Valley</t>
  </si>
  <si>
    <t>Total GQ Population 2010</t>
  </si>
  <si>
    <t>Total Household Population 2010</t>
  </si>
  <si>
    <t>Total Population Census 2020</t>
  </si>
  <si>
    <t>Total Housing Units Census 2020</t>
  </si>
  <si>
    <t xml:space="preserve"> Occupied Housing Units Census 2020</t>
  </si>
  <si>
    <t>Vacant Housing Units Census 2020</t>
  </si>
  <si>
    <t>Persons Per Household 2020</t>
  </si>
  <si>
    <t>Total GQ Population 2020</t>
  </si>
  <si>
    <t>Total Household Population 2020</t>
  </si>
  <si>
    <t>Numeric Change in Total Population Census 2010-2020</t>
  </si>
  <si>
    <t>Percent Change in Total Population Census 2010-2020</t>
  </si>
  <si>
    <t>Numeric Change in Total GQ Population 2010-2020</t>
  </si>
  <si>
    <t>Percent Change in Total GQ Population 2010-2020</t>
  </si>
  <si>
    <t>Numeric Change in Total Household Population 2010-2020</t>
  </si>
  <si>
    <t>Percent Change in Total Household Population 2010-2020</t>
  </si>
  <si>
    <t>Numeric Change in Total Housing Units Census 2010-2020</t>
  </si>
  <si>
    <t>Percent Change in Total Housing Units Census 2010-2020</t>
  </si>
  <si>
    <t xml:space="preserve"> Numeric Change in Occupied Housing Units Census 2010-2020</t>
  </si>
  <si>
    <t xml:space="preserve"> Percent Change in Occupied Housing Units Census 2010-2020</t>
  </si>
  <si>
    <t>Numeric Change in Vacant Housing Units Census 2010-2020</t>
  </si>
  <si>
    <t>Percent Change in Vacant Housing Units Census 2010-2020</t>
  </si>
  <si>
    <t>Occupancy Rate 2010</t>
  </si>
  <si>
    <t>Occupancy Rate 2020</t>
  </si>
  <si>
    <t>Percentage Point Change in Occupancy Rate</t>
  </si>
  <si>
    <t>* The State Prison population of 2,404 was tabulated to City of Yuma in the original 2010 Census PL94-171 data. The prison is located in San Luis. Corrections have been made in this table to place this population in San Luis.</t>
  </si>
  <si>
    <t>San Luis *</t>
  </si>
  <si>
    <t>Yuma *</t>
  </si>
  <si>
    <t>2010 and 2020 GQ and Household Population with Housing Units: State and Counties</t>
  </si>
  <si>
    <t>2010 to 2020 Change: GQ and Household Population with Housing Units: State and Counties</t>
  </si>
  <si>
    <t>2010 and 2020 GQ and Household Population with Housing Units: Counties and Incorporated Places</t>
  </si>
  <si>
    <t>2010 to 2020 Change: GQ and Household Population with Housing Units: Counties and Incorporated Places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</si>
</sst>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"/>
    <numFmt numFmtId="167" formatCode="#,##0.0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b/>
      <sz val="9"/>
      <color indexed="8"/>
      <name val="Arial"/>
      <family val="2"/>
    </font>
    <font>
      <sz val="11"/>
      <color theme="1"/>
      <name val="Calibri"/>
      <family val="2"/>
      <scheme val="minor"/>
    </font>
    <font>
      <sz val="9"/>
      <color rgb="FFFF0000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</cellStyleXfs>
  <cellXfs count="115">
    <xf numFmtId="0" fontId="0" fillId="0" borderId="0" xfId="0"/>
    <xf numFmtId="0" fontId="2" fillId="0" borderId="1" xfId="3" applyFont="1" applyBorder="1" applyAlignment="1">
      <alignment horizontal="center" wrapText="1"/>
    </xf>
    <xf numFmtId="0" fontId="2" fillId="0" borderId="2" xfId="3" applyFont="1" applyBorder="1" applyAlignment="1">
      <alignment vertical="top" wrapText="1"/>
    </xf>
    <xf numFmtId="0" fontId="2" fillId="0" borderId="3" xfId="3" applyFont="1" applyBorder="1" applyAlignment="1">
      <alignment vertical="top" wrapText="1"/>
    </xf>
    <xf numFmtId="0" fontId="2" fillId="0" borderId="4" xfId="3" applyFont="1" applyBorder="1" applyAlignment="1">
      <alignment vertical="top" wrapText="1"/>
    </xf>
    <xf numFmtId="164" fontId="4" fillId="0" borderId="2" xfId="1" applyNumberFormat="1" applyFont="1" applyBorder="1" applyAlignment="1">
      <alignment horizontal="right" vertical="top"/>
    </xf>
    <xf numFmtId="164" fontId="2" fillId="0" borderId="3" xfId="1" applyNumberFormat="1" applyFont="1" applyBorder="1" applyAlignment="1">
      <alignment horizontal="right" vertical="top"/>
    </xf>
    <xf numFmtId="164" fontId="2" fillId="0" borderId="4" xfId="1" applyNumberFormat="1" applyFont="1" applyBorder="1" applyAlignment="1">
      <alignment horizontal="right" vertical="top"/>
    </xf>
    <xf numFmtId="0" fontId="4" fillId="0" borderId="1" xfId="3" applyFont="1" applyBorder="1" applyAlignment="1">
      <alignment horizontal="center" wrapText="1"/>
    </xf>
    <xf numFmtId="0" fontId="2" fillId="0" borderId="0" xfId="4" applyFont="1" applyBorder="1" applyAlignment="1">
      <alignment vertical="top" wrapText="1"/>
    </xf>
    <xf numFmtId="0" fontId="2" fillId="0" borderId="5" xfId="4" applyFont="1" applyBorder="1" applyAlignment="1">
      <alignment vertical="top" wrapText="1"/>
    </xf>
    <xf numFmtId="0" fontId="2" fillId="0" borderId="6" xfId="4" applyFont="1" applyBorder="1" applyAlignment="1">
      <alignment vertical="top" wrapText="1"/>
    </xf>
    <xf numFmtId="0" fontId="2" fillId="0" borderId="0" xfId="4" applyFont="1" applyBorder="1" applyAlignment="1">
      <alignment horizontal="left" vertical="top" wrapText="1"/>
    </xf>
    <xf numFmtId="164" fontId="2" fillId="0" borderId="0" xfId="1" applyNumberFormat="1" applyFont="1" applyBorder="1" applyAlignment="1">
      <alignment horizontal="right" vertical="top"/>
    </xf>
    <xf numFmtId="164" fontId="2" fillId="0" borderId="2" xfId="1" applyNumberFormat="1" applyFont="1" applyBorder="1" applyAlignment="1">
      <alignment horizontal="right" vertical="top"/>
    </xf>
    <xf numFmtId="0" fontId="2" fillId="0" borderId="7" xfId="4" applyFont="1" applyBorder="1" applyAlignment="1">
      <alignment vertical="top" wrapText="1"/>
    </xf>
    <xf numFmtId="0" fontId="4" fillId="0" borderId="4" xfId="3" applyFont="1" applyBorder="1" applyAlignment="1">
      <alignment vertical="top" wrapText="1"/>
    </xf>
    <xf numFmtId="164" fontId="4" fillId="0" borderId="4" xfId="1" applyNumberFormat="1" applyFont="1" applyBorder="1" applyAlignment="1">
      <alignment vertical="top" wrapText="1"/>
    </xf>
    <xf numFmtId="0" fontId="2" fillId="0" borderId="8" xfId="4" applyFont="1" applyBorder="1" applyAlignment="1">
      <alignment vertical="top" wrapText="1"/>
    </xf>
    <xf numFmtId="0" fontId="2" fillId="0" borderId="9" xfId="4" applyFont="1" applyBorder="1" applyAlignment="1">
      <alignment vertical="top" wrapText="1"/>
    </xf>
    <xf numFmtId="43" fontId="2" fillId="0" borderId="2" xfId="1" applyNumberFormat="1" applyFont="1" applyBorder="1" applyAlignment="1">
      <alignment horizontal="right" vertical="top"/>
    </xf>
    <xf numFmtId="43" fontId="2" fillId="0" borderId="3" xfId="1" applyFont="1" applyBorder="1" applyAlignment="1">
      <alignment horizontal="right" vertical="top"/>
    </xf>
    <xf numFmtId="43" fontId="2" fillId="0" borderId="4" xfId="1" applyFont="1" applyBorder="1" applyAlignment="1">
      <alignment horizontal="right" vertical="top"/>
    </xf>
    <xf numFmtId="43" fontId="4" fillId="0" borderId="4" xfId="1" applyFont="1" applyBorder="1" applyAlignment="1">
      <alignment vertical="top" wrapText="1"/>
    </xf>
    <xf numFmtId="43" fontId="4" fillId="0" borderId="2" xfId="1" applyFont="1" applyBorder="1" applyAlignment="1">
      <alignment horizontal="right" vertical="top"/>
    </xf>
    <xf numFmtId="0" fontId="2" fillId="0" borderId="0" xfId="3" applyFont="1" applyFill="1" applyBorder="1" applyAlignment="1">
      <alignment vertical="top"/>
    </xf>
    <xf numFmtId="0" fontId="2" fillId="2" borderId="1" xfId="3" applyFont="1" applyFill="1" applyBorder="1" applyAlignment="1">
      <alignment horizontal="center" wrapText="1"/>
    </xf>
    <xf numFmtId="165" fontId="2" fillId="2" borderId="2" xfId="5" applyNumberFormat="1" applyFont="1" applyFill="1" applyBorder="1" applyAlignment="1">
      <alignment horizontal="right" vertical="top"/>
    </xf>
    <xf numFmtId="164" fontId="2" fillId="2" borderId="2" xfId="1" applyNumberFormat="1" applyFont="1" applyFill="1" applyBorder="1" applyAlignment="1">
      <alignment horizontal="right" vertical="top"/>
    </xf>
    <xf numFmtId="164" fontId="2" fillId="2" borderId="3" xfId="1" applyNumberFormat="1" applyFont="1" applyFill="1" applyBorder="1" applyAlignment="1">
      <alignment horizontal="right" vertical="top"/>
    </xf>
    <xf numFmtId="164" fontId="2" fillId="2" borderId="4" xfId="1" applyNumberFormat="1" applyFont="1" applyFill="1" applyBorder="1" applyAlignment="1">
      <alignment horizontal="right" vertical="top"/>
    </xf>
    <xf numFmtId="164" fontId="4" fillId="2" borderId="4" xfId="1" applyNumberFormat="1" applyFont="1" applyFill="1" applyBorder="1" applyAlignment="1">
      <alignment vertical="top" wrapText="1"/>
    </xf>
    <xf numFmtId="0" fontId="2" fillId="0" borderId="1" xfId="3" applyFont="1" applyFill="1" applyBorder="1" applyAlignment="1">
      <alignment horizontal="center" wrapText="1"/>
    </xf>
    <xf numFmtId="0" fontId="4" fillId="2" borderId="1" xfId="3" applyFont="1" applyFill="1" applyBorder="1" applyAlignment="1">
      <alignment horizontal="center" wrapText="1"/>
    </xf>
    <xf numFmtId="165" fontId="4" fillId="2" borderId="2" xfId="1" applyNumberFormat="1" applyFont="1" applyFill="1" applyBorder="1" applyAlignment="1">
      <alignment horizontal="right" vertical="top"/>
    </xf>
    <xf numFmtId="164" fontId="4" fillId="2" borderId="2" xfId="1" applyNumberFormat="1" applyFont="1" applyFill="1" applyBorder="1" applyAlignment="1">
      <alignment horizontal="right" vertical="top"/>
    </xf>
    <xf numFmtId="165" fontId="2" fillId="2" borderId="3" xfId="1" applyNumberFormat="1" applyFont="1" applyFill="1" applyBorder="1" applyAlignment="1">
      <alignment horizontal="right" vertical="top"/>
    </xf>
    <xf numFmtId="165" fontId="2" fillId="2" borderId="4" xfId="1" applyNumberFormat="1" applyFont="1" applyFill="1" applyBorder="1" applyAlignment="1">
      <alignment horizontal="right" vertical="top"/>
    </xf>
    <xf numFmtId="164" fontId="2" fillId="2" borderId="10" xfId="1" applyNumberFormat="1" applyFont="1" applyFill="1" applyBorder="1" applyAlignment="1">
      <alignment horizontal="right" vertical="top"/>
    </xf>
    <xf numFmtId="164" fontId="2" fillId="2" borderId="5" xfId="1" applyNumberFormat="1" applyFont="1" applyFill="1" applyBorder="1" applyAlignment="1">
      <alignment horizontal="right" vertical="top"/>
    </xf>
    <xf numFmtId="164" fontId="2" fillId="2" borderId="6" xfId="1" applyNumberFormat="1" applyFont="1" applyFill="1" applyBorder="1" applyAlignment="1">
      <alignment horizontal="right" vertical="top"/>
    </xf>
    <xf numFmtId="164" fontId="4" fillId="2" borderId="10" xfId="1" applyNumberFormat="1" applyFont="1" applyFill="1" applyBorder="1" applyAlignment="1">
      <alignment horizontal="right" vertical="top"/>
    </xf>
    <xf numFmtId="165" fontId="4" fillId="2" borderId="4" xfId="1" applyNumberFormat="1" applyFont="1" applyFill="1" applyBorder="1" applyAlignment="1">
      <alignment vertical="top" wrapText="1"/>
    </xf>
    <xf numFmtId="165" fontId="4" fillId="2" borderId="10" xfId="1" applyNumberFormat="1" applyFont="1" applyFill="1" applyBorder="1" applyAlignment="1">
      <alignment horizontal="right" vertical="top"/>
    </xf>
    <xf numFmtId="165" fontId="2" fillId="2" borderId="5" xfId="1" applyNumberFormat="1" applyFont="1" applyFill="1" applyBorder="1" applyAlignment="1">
      <alignment horizontal="right" vertical="top"/>
    </xf>
    <xf numFmtId="165" fontId="2" fillId="2" borderId="6" xfId="1" applyNumberFormat="1" applyFont="1" applyFill="1" applyBorder="1" applyAlignment="1">
      <alignment horizontal="right" vertical="top"/>
    </xf>
    <xf numFmtId="0" fontId="4" fillId="0" borderId="1" xfId="3" applyFont="1" applyFill="1" applyBorder="1" applyAlignment="1">
      <alignment horizontal="center" wrapText="1"/>
    </xf>
    <xf numFmtId="164" fontId="2" fillId="0" borderId="3" xfId="1" applyNumberFormat="1" applyFont="1" applyFill="1" applyBorder="1" applyAlignment="1">
      <alignment horizontal="right" vertical="top"/>
    </xf>
    <xf numFmtId="164" fontId="2" fillId="0" borderId="4" xfId="1" applyNumberFormat="1" applyFont="1" applyFill="1" applyBorder="1" applyAlignment="1">
      <alignment horizontal="right" vertical="top"/>
    </xf>
    <xf numFmtId="164" fontId="2" fillId="0" borderId="0" xfId="1" applyNumberFormat="1" applyFont="1" applyFill="1" applyBorder="1" applyAlignment="1">
      <alignment horizontal="right" vertical="top"/>
    </xf>
    <xf numFmtId="0" fontId="0" fillId="0" borderId="0" xfId="0" applyFill="1"/>
    <xf numFmtId="37" fontId="4" fillId="0" borderId="2" xfId="1" applyNumberFormat="1" applyFont="1" applyFill="1" applyBorder="1" applyAlignment="1">
      <alignment horizontal="right" vertical="top"/>
    </xf>
    <xf numFmtId="37" fontId="2" fillId="0" borderId="3" xfId="1" applyNumberFormat="1" applyFont="1" applyFill="1" applyBorder="1" applyAlignment="1">
      <alignment horizontal="right" vertical="top"/>
    </xf>
    <xf numFmtId="37" fontId="2" fillId="0" borderId="4" xfId="1" applyNumberFormat="1" applyFont="1" applyFill="1" applyBorder="1" applyAlignment="1">
      <alignment horizontal="right" vertical="top"/>
    </xf>
    <xf numFmtId="43" fontId="4" fillId="0" borderId="2" xfId="1" applyNumberFormat="1" applyFont="1" applyBorder="1" applyAlignment="1">
      <alignment horizontal="right" vertical="top"/>
    </xf>
    <xf numFmtId="164" fontId="2" fillId="0" borderId="2" xfId="1" applyNumberFormat="1" applyFont="1" applyFill="1" applyBorder="1" applyAlignment="1">
      <alignment horizontal="right" vertical="top"/>
    </xf>
    <xf numFmtId="164" fontId="4" fillId="0" borderId="4" xfId="1" applyNumberFormat="1" applyFont="1" applyFill="1" applyBorder="1" applyAlignment="1">
      <alignment vertical="top" wrapText="1"/>
    </xf>
    <xf numFmtId="0" fontId="2" fillId="0" borderId="0" xfId="3" applyFont="1" applyFill="1" applyBorder="1" applyAlignment="1">
      <alignment horizontal="center" wrapText="1"/>
    </xf>
    <xf numFmtId="165" fontId="5" fillId="0" borderId="0" xfId="5" applyNumberFormat="1" applyFont="1" applyBorder="1"/>
    <xf numFmtId="0" fontId="0" fillId="0" borderId="0" xfId="0" applyBorder="1"/>
    <xf numFmtId="0" fontId="4" fillId="0" borderId="0" xfId="3" applyFont="1" applyFill="1" applyBorder="1" applyAlignment="1">
      <alignment horizontal="center" wrapText="1"/>
    </xf>
    <xf numFmtId="165" fontId="4" fillId="0" borderId="0" xfId="1" applyNumberFormat="1" applyFont="1" applyBorder="1" applyAlignment="1">
      <alignment horizontal="right" vertical="top"/>
    </xf>
    <xf numFmtId="165" fontId="2" fillId="0" borderId="0" xfId="1" applyNumberFormat="1" applyFont="1" applyBorder="1" applyAlignment="1">
      <alignment horizontal="right" vertical="top"/>
    </xf>
    <xf numFmtId="165" fontId="2" fillId="0" borderId="2" xfId="1" applyNumberFormat="1" applyFont="1" applyFill="1" applyBorder="1" applyAlignment="1">
      <alignment horizontal="right" vertical="top"/>
    </xf>
    <xf numFmtId="165" fontId="2" fillId="2" borderId="2" xfId="1" applyNumberFormat="1" applyFont="1" applyFill="1" applyBorder="1" applyAlignment="1">
      <alignment horizontal="right" vertical="top"/>
    </xf>
    <xf numFmtId="165" fontId="2" fillId="0" borderId="2" xfId="1" applyNumberFormat="1" applyFont="1" applyBorder="1" applyAlignment="1">
      <alignment horizontal="right" vertical="top"/>
    </xf>
    <xf numFmtId="165" fontId="2" fillId="2" borderId="10" xfId="1" applyNumberFormat="1" applyFont="1" applyFill="1" applyBorder="1" applyAlignment="1">
      <alignment horizontal="right" vertical="top"/>
    </xf>
    <xf numFmtId="165" fontId="2" fillId="0" borderId="3" xfId="1" applyNumberFormat="1" applyFont="1" applyFill="1" applyBorder="1" applyAlignment="1">
      <alignment horizontal="right" vertical="top"/>
    </xf>
    <xf numFmtId="165" fontId="2" fillId="0" borderId="3" xfId="1" applyNumberFormat="1" applyFont="1" applyBorder="1" applyAlignment="1">
      <alignment horizontal="right" vertical="top"/>
    </xf>
    <xf numFmtId="165" fontId="2" fillId="0" borderId="4" xfId="1" applyNumberFormat="1" applyFont="1" applyFill="1" applyBorder="1" applyAlignment="1">
      <alignment horizontal="right" vertical="top"/>
    </xf>
    <xf numFmtId="165" fontId="2" fillId="0" borderId="4" xfId="1" applyNumberFormat="1" applyFont="1" applyBorder="1" applyAlignment="1">
      <alignment horizontal="right" vertical="top"/>
    </xf>
    <xf numFmtId="165" fontId="4" fillId="0" borderId="4" xfId="1" applyNumberFormat="1" applyFont="1" applyFill="1" applyBorder="1" applyAlignment="1">
      <alignment vertical="top" wrapText="1"/>
    </xf>
    <xf numFmtId="165" fontId="4" fillId="0" borderId="4" xfId="1" applyNumberFormat="1" applyFont="1" applyBorder="1" applyAlignment="1">
      <alignment vertical="top" wrapText="1"/>
    </xf>
    <xf numFmtId="165" fontId="4" fillId="2" borderId="2" xfId="5" applyNumberFormat="1" applyFont="1" applyFill="1" applyBorder="1" applyAlignment="1">
      <alignment horizontal="right" vertical="top"/>
    </xf>
    <xf numFmtId="165" fontId="4" fillId="0" borderId="2" xfId="5" applyNumberFormat="1" applyFont="1" applyFill="1" applyBorder="1" applyAlignment="1">
      <alignment horizontal="right" vertical="top"/>
    </xf>
    <xf numFmtId="165" fontId="4" fillId="0" borderId="2" xfId="5" applyNumberFormat="1" applyFont="1" applyBorder="1" applyAlignment="1">
      <alignment horizontal="right" vertical="top"/>
    </xf>
    <xf numFmtId="165" fontId="4" fillId="2" borderId="10" xfId="5" applyNumberFormat="1" applyFont="1" applyFill="1" applyBorder="1" applyAlignment="1">
      <alignment horizontal="right" vertical="top"/>
    </xf>
    <xf numFmtId="165" fontId="4" fillId="0" borderId="2" xfId="1" applyNumberFormat="1" applyFont="1" applyFill="1" applyBorder="1" applyAlignment="1">
      <alignment horizontal="right" vertical="top"/>
    </xf>
    <xf numFmtId="165" fontId="4" fillId="0" borderId="2" xfId="1" applyNumberFormat="1" applyFont="1" applyBorder="1" applyAlignment="1">
      <alignment horizontal="right" vertical="top"/>
    </xf>
    <xf numFmtId="166" fontId="2" fillId="0" borderId="2" xfId="5" applyNumberFormat="1" applyFont="1" applyBorder="1" applyAlignment="1">
      <alignment horizontal="right" vertical="top"/>
    </xf>
    <xf numFmtId="166" fontId="2" fillId="0" borderId="3" xfId="5" applyNumberFormat="1" applyFont="1" applyBorder="1" applyAlignment="1">
      <alignment horizontal="right" vertical="top"/>
    </xf>
    <xf numFmtId="166" fontId="2" fillId="0" borderId="4" xfId="5" applyNumberFormat="1" applyFont="1" applyBorder="1" applyAlignment="1">
      <alignment horizontal="right" vertical="top"/>
    </xf>
    <xf numFmtId="166" fontId="4" fillId="0" borderId="4" xfId="5" applyNumberFormat="1" applyFont="1" applyBorder="1" applyAlignment="1">
      <alignment vertical="top" wrapText="1"/>
    </xf>
    <xf numFmtId="43" fontId="0" fillId="0" borderId="0" xfId="0" applyNumberFormat="1"/>
    <xf numFmtId="164" fontId="6" fillId="2" borderId="3" xfId="1" applyNumberFormat="1" applyFont="1" applyFill="1" applyBorder="1" applyAlignment="1">
      <alignment horizontal="right" vertical="top"/>
    </xf>
    <xf numFmtId="37" fontId="6" fillId="0" borderId="3" xfId="1" applyNumberFormat="1" applyFont="1" applyFill="1" applyBorder="1" applyAlignment="1">
      <alignment horizontal="right" vertical="top"/>
    </xf>
    <xf numFmtId="0" fontId="7" fillId="0" borderId="0" xfId="2" applyFont="1"/>
    <xf numFmtId="3" fontId="4" fillId="2" borderId="2" xfId="1" applyNumberFormat="1" applyFont="1" applyFill="1" applyBorder="1" applyAlignment="1">
      <alignment horizontal="right" vertical="top"/>
    </xf>
    <xf numFmtId="3" fontId="2" fillId="2" borderId="3" xfId="1" applyNumberFormat="1" applyFont="1" applyFill="1" applyBorder="1" applyAlignment="1">
      <alignment horizontal="right" vertical="top"/>
    </xf>
    <xf numFmtId="3" fontId="2" fillId="2" borderId="4" xfId="1" applyNumberFormat="1" applyFont="1" applyFill="1" applyBorder="1" applyAlignment="1">
      <alignment horizontal="right" vertical="top"/>
    </xf>
    <xf numFmtId="3" fontId="4" fillId="0" borderId="2" xfId="1" applyNumberFormat="1" applyFont="1" applyFill="1" applyBorder="1" applyAlignment="1">
      <alignment horizontal="right" vertical="top"/>
    </xf>
    <xf numFmtId="3" fontId="2" fillId="0" borderId="3" xfId="1" applyNumberFormat="1" applyFont="1" applyFill="1" applyBorder="1" applyAlignment="1">
      <alignment horizontal="right" vertical="top"/>
    </xf>
    <xf numFmtId="3" fontId="2" fillId="0" borderId="4" xfId="1" applyNumberFormat="1" applyFont="1" applyFill="1" applyBorder="1" applyAlignment="1">
      <alignment horizontal="right" vertical="top"/>
    </xf>
    <xf numFmtId="3" fontId="4" fillId="0" borderId="2" xfId="1" applyNumberFormat="1" applyFont="1" applyBorder="1" applyAlignment="1">
      <alignment horizontal="right" vertical="top"/>
    </xf>
    <xf numFmtId="3" fontId="2" fillId="0" borderId="3" xfId="1" applyNumberFormat="1" applyFont="1" applyBorder="1" applyAlignment="1">
      <alignment horizontal="right" vertical="top"/>
    </xf>
    <xf numFmtId="3" fontId="2" fillId="0" borderId="4" xfId="1" applyNumberFormat="1" applyFont="1" applyBorder="1" applyAlignment="1">
      <alignment horizontal="right" vertical="top"/>
    </xf>
    <xf numFmtId="3" fontId="4" fillId="2" borderId="10" xfId="1" applyNumberFormat="1" applyFont="1" applyFill="1" applyBorder="1" applyAlignment="1">
      <alignment horizontal="right" vertical="top"/>
    </xf>
    <xf numFmtId="3" fontId="2" fillId="2" borderId="5" xfId="1" applyNumberFormat="1" applyFont="1" applyFill="1" applyBorder="1" applyAlignment="1">
      <alignment horizontal="right" vertical="top"/>
    </xf>
    <xf numFmtId="3" fontId="2" fillId="2" borderId="6" xfId="1" applyNumberFormat="1" applyFont="1" applyFill="1" applyBorder="1" applyAlignment="1">
      <alignment horizontal="right" vertical="top"/>
    </xf>
    <xf numFmtId="167" fontId="4" fillId="0" borderId="2" xfId="1" applyNumberFormat="1" applyFont="1" applyBorder="1" applyAlignment="1">
      <alignment horizontal="right" vertical="top"/>
    </xf>
    <xf numFmtId="167" fontId="2" fillId="0" borderId="3" xfId="1" applyNumberFormat="1" applyFont="1" applyBorder="1" applyAlignment="1">
      <alignment horizontal="right" vertical="top"/>
    </xf>
    <xf numFmtId="167" fontId="2" fillId="0" borderId="4" xfId="1" applyNumberFormat="1" applyFont="1" applyBorder="1" applyAlignment="1">
      <alignment horizontal="right" vertical="top"/>
    </xf>
    <xf numFmtId="3" fontId="2" fillId="2" borderId="2" xfId="1" applyNumberFormat="1" applyFont="1" applyFill="1" applyBorder="1" applyAlignment="1">
      <alignment horizontal="right" vertical="top"/>
    </xf>
    <xf numFmtId="3" fontId="4" fillId="2" borderId="4" xfId="1" applyNumberFormat="1" applyFont="1" applyFill="1" applyBorder="1" applyAlignment="1">
      <alignment vertical="top" wrapText="1"/>
    </xf>
    <xf numFmtId="3" fontId="2" fillId="0" borderId="2" xfId="1" applyNumberFormat="1" applyFont="1" applyFill="1" applyBorder="1" applyAlignment="1">
      <alignment horizontal="right" vertical="top"/>
    </xf>
    <xf numFmtId="3" fontId="4" fillId="0" borderId="4" xfId="1" applyNumberFormat="1" applyFont="1" applyFill="1" applyBorder="1" applyAlignment="1">
      <alignment vertical="top" wrapText="1"/>
    </xf>
    <xf numFmtId="3" fontId="2" fillId="0" borderId="2" xfId="1" applyNumberFormat="1" applyFont="1" applyBorder="1" applyAlignment="1">
      <alignment horizontal="right" vertical="top"/>
    </xf>
    <xf numFmtId="3" fontId="4" fillId="0" borderId="4" xfId="1" applyNumberFormat="1" applyFont="1" applyBorder="1" applyAlignment="1">
      <alignment vertical="top" wrapText="1"/>
    </xf>
    <xf numFmtId="3" fontId="2" fillId="2" borderId="10" xfId="1" applyNumberFormat="1" applyFont="1" applyFill="1" applyBorder="1" applyAlignment="1">
      <alignment horizontal="right" vertical="top"/>
    </xf>
    <xf numFmtId="0" fontId="3" fillId="0" borderId="10" xfId="4" applyFont="1" applyBorder="1" applyAlignment="1">
      <alignment horizontal="left" vertical="top" wrapText="1"/>
    </xf>
    <xf numFmtId="0" fontId="3" fillId="0" borderId="11" xfId="4" applyFont="1" applyBorder="1" applyAlignment="1">
      <alignment horizontal="left" vertical="top" wrapText="1"/>
    </xf>
    <xf numFmtId="0" fontId="4" fillId="0" borderId="12" xfId="4" applyFont="1" applyBorder="1" applyAlignment="1">
      <alignment horizontal="center" wrapText="1"/>
    </xf>
    <xf numFmtId="0" fontId="4" fillId="0" borderId="13" xfId="4" applyFont="1" applyBorder="1" applyAlignment="1">
      <alignment horizontal="center" wrapText="1"/>
    </xf>
    <xf numFmtId="0" fontId="3" fillId="0" borderId="14" xfId="4" applyFont="1" applyBorder="1" applyAlignment="1">
      <alignment horizontal="left" vertical="top" wrapText="1"/>
    </xf>
    <xf numFmtId="0" fontId="8" fillId="0" borderId="0" xfId="0" applyFont="1" applyAlignment="1">
      <alignment vertical="center"/>
    </xf>
  </cellXfs>
  <cellStyles count="6">
    <cellStyle name="Comma" xfId="1" builtinId="3"/>
    <cellStyle name="Normal" xfId="0" builtinId="0"/>
    <cellStyle name="Normal 2" xfId="2" xr:uid="{00000000-0005-0000-0000-000002000000}"/>
    <cellStyle name="Normal_Sheet1" xfId="3" xr:uid="{00000000-0005-0000-0000-000003000000}"/>
    <cellStyle name="Normal_Sheet2" xfId="4" xr:uid="{00000000-0005-0000-0000-000004000000}"/>
    <cellStyle name="Percent" xfId="5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0"/>
  <sheetViews>
    <sheetView tabSelected="1" zoomScaleNormal="100" workbookViewId="0">
      <selection activeCell="B2" sqref="B2"/>
    </sheetView>
  </sheetViews>
  <sheetFormatPr defaultRowHeight="14.15" customHeight="1" x14ac:dyDescent="0.4"/>
  <cols>
    <col min="1" max="1" width="15.15234375" customWidth="1"/>
    <col min="2" max="2" width="10" customWidth="1"/>
    <col min="3" max="3" width="9.84375" customWidth="1"/>
    <col min="4" max="5" width="9.84375" style="50" customWidth="1"/>
    <col min="6" max="7" width="9.84375" customWidth="1"/>
    <col min="8" max="8" width="10.69140625" customWidth="1"/>
    <col min="9" max="9" width="10.3046875" customWidth="1"/>
    <col min="10" max="10" width="10" customWidth="1"/>
    <col min="11" max="11" width="10.69140625" customWidth="1"/>
    <col min="12" max="12" width="9.84375" customWidth="1"/>
    <col min="13" max="13" width="10.15234375" customWidth="1"/>
    <col min="14" max="15" width="9.69140625" customWidth="1"/>
    <col min="16" max="17" width="10" customWidth="1"/>
    <col min="18" max="18" width="2.15234375" customWidth="1"/>
  </cols>
  <sheetData>
    <row r="1" spans="1:20" ht="16.75" customHeight="1" thickBot="1" x14ac:dyDescent="0.45">
      <c r="A1" s="114" t="s">
        <v>141</v>
      </c>
    </row>
    <row r="2" spans="1:20" ht="70.5" customHeight="1" thickBot="1" x14ac:dyDescent="0.45">
      <c r="A2" s="1" t="s">
        <v>0</v>
      </c>
      <c r="B2" s="26" t="s">
        <v>19</v>
      </c>
      <c r="C2" s="26" t="s">
        <v>116</v>
      </c>
      <c r="D2" s="32" t="s">
        <v>114</v>
      </c>
      <c r="E2" s="32" t="s">
        <v>121</v>
      </c>
      <c r="F2" s="26" t="s">
        <v>115</v>
      </c>
      <c r="G2" s="26" t="s">
        <v>122</v>
      </c>
      <c r="H2" s="1" t="s">
        <v>20</v>
      </c>
      <c r="I2" s="1" t="s">
        <v>117</v>
      </c>
      <c r="J2" s="26" t="s">
        <v>21</v>
      </c>
      <c r="K2" s="26" t="s">
        <v>118</v>
      </c>
      <c r="L2" s="1" t="s">
        <v>22</v>
      </c>
      <c r="M2" s="1" t="s">
        <v>119</v>
      </c>
      <c r="N2" s="26" t="s">
        <v>135</v>
      </c>
      <c r="O2" s="26" t="s">
        <v>136</v>
      </c>
      <c r="P2" s="1" t="s">
        <v>112</v>
      </c>
      <c r="Q2" s="1" t="s">
        <v>120</v>
      </c>
    </row>
    <row r="3" spans="1:20" ht="16" customHeight="1" x14ac:dyDescent="0.4">
      <c r="A3" s="2" t="s">
        <v>1</v>
      </c>
      <c r="B3" s="28">
        <v>71518</v>
      </c>
      <c r="C3" s="28">
        <v>66021</v>
      </c>
      <c r="D3" s="55">
        <v>941</v>
      </c>
      <c r="E3" s="55">
        <v>1207</v>
      </c>
      <c r="F3" s="28">
        <f>B3-D3</f>
        <v>70577</v>
      </c>
      <c r="G3" s="28">
        <f>C3-E3</f>
        <v>64814</v>
      </c>
      <c r="H3" s="14">
        <v>32514</v>
      </c>
      <c r="I3" s="14">
        <v>28723</v>
      </c>
      <c r="J3" s="38">
        <v>22771</v>
      </c>
      <c r="K3" s="38">
        <v>22103</v>
      </c>
      <c r="L3" s="14">
        <v>9743</v>
      </c>
      <c r="M3" s="14">
        <v>6620</v>
      </c>
      <c r="N3" s="27">
        <f>J3/H3</f>
        <v>0.70034446699883124</v>
      </c>
      <c r="O3" s="27">
        <f t="shared" ref="O3:O18" si="0">K3/I3</f>
        <v>0.76952268217108244</v>
      </c>
      <c r="P3" s="20">
        <f t="shared" ref="P3:P17" si="1">F3/J3</f>
        <v>3.0994247068639935</v>
      </c>
      <c r="Q3" s="20">
        <f t="shared" ref="Q3:Q17" si="2">G3/K3</f>
        <v>2.9323621227887617</v>
      </c>
      <c r="S3" s="83"/>
      <c r="T3" s="83"/>
    </row>
    <row r="4" spans="1:20" ht="16" customHeight="1" x14ac:dyDescent="0.4">
      <c r="A4" s="3" t="s">
        <v>2</v>
      </c>
      <c r="B4" s="29">
        <v>131346</v>
      </c>
      <c r="C4" s="29">
        <v>125447</v>
      </c>
      <c r="D4" s="47">
        <v>6271</v>
      </c>
      <c r="E4" s="47">
        <v>5103</v>
      </c>
      <c r="F4" s="29">
        <f t="shared" ref="F4:F18" si="3">B4-D4</f>
        <v>125075</v>
      </c>
      <c r="G4" s="29">
        <f t="shared" ref="G4:G18" si="4">C4-E4</f>
        <v>120344</v>
      </c>
      <c r="H4" s="6">
        <v>59041</v>
      </c>
      <c r="I4" s="6">
        <v>58648</v>
      </c>
      <c r="J4" s="39">
        <v>50865</v>
      </c>
      <c r="K4" s="39">
        <v>50936</v>
      </c>
      <c r="L4" s="6">
        <v>8176</v>
      </c>
      <c r="M4" s="6">
        <v>7712</v>
      </c>
      <c r="N4" s="36">
        <f t="shared" ref="N4:N18" si="5">J4/H4</f>
        <v>0.86151996070527259</v>
      </c>
      <c r="O4" s="36">
        <f t="shared" si="0"/>
        <v>0.86850361478652294</v>
      </c>
      <c r="P4" s="21">
        <f t="shared" si="1"/>
        <v>2.4589599921360463</v>
      </c>
      <c r="Q4" s="21">
        <f t="shared" si="2"/>
        <v>2.3626511700958064</v>
      </c>
      <c r="S4" s="83"/>
      <c r="T4" s="83"/>
    </row>
    <row r="5" spans="1:20" ht="16" customHeight="1" x14ac:dyDescent="0.4">
      <c r="A5" s="3" t="s">
        <v>3</v>
      </c>
      <c r="B5" s="29">
        <v>134421</v>
      </c>
      <c r="C5" s="29">
        <v>145101</v>
      </c>
      <c r="D5" s="47">
        <v>8834</v>
      </c>
      <c r="E5" s="47">
        <v>12010</v>
      </c>
      <c r="F5" s="29">
        <f t="shared" si="3"/>
        <v>125587</v>
      </c>
      <c r="G5" s="29">
        <f t="shared" si="4"/>
        <v>133091</v>
      </c>
      <c r="H5" s="6">
        <v>63321</v>
      </c>
      <c r="I5" s="6">
        <v>69108</v>
      </c>
      <c r="J5" s="39">
        <v>46711</v>
      </c>
      <c r="K5" s="39">
        <v>51320</v>
      </c>
      <c r="L5" s="6">
        <v>16610</v>
      </c>
      <c r="M5" s="6">
        <v>17788</v>
      </c>
      <c r="N5" s="36">
        <f t="shared" si="5"/>
        <v>0.73768575985849871</v>
      </c>
      <c r="O5" s="36">
        <f t="shared" si="0"/>
        <v>0.7426057764658216</v>
      </c>
      <c r="P5" s="21">
        <f t="shared" si="1"/>
        <v>2.68859583395774</v>
      </c>
      <c r="Q5" s="21">
        <f t="shared" si="2"/>
        <v>2.5933554169914261</v>
      </c>
      <c r="S5" s="83"/>
      <c r="T5" s="83"/>
    </row>
    <row r="6" spans="1:20" ht="16" customHeight="1" x14ac:dyDescent="0.4">
      <c r="A6" s="3" t="s">
        <v>4</v>
      </c>
      <c r="B6" s="29">
        <v>53597</v>
      </c>
      <c r="C6" s="29">
        <v>53272</v>
      </c>
      <c r="D6" s="47">
        <v>917</v>
      </c>
      <c r="E6" s="47">
        <v>845</v>
      </c>
      <c r="F6" s="29">
        <f t="shared" si="3"/>
        <v>52680</v>
      </c>
      <c r="G6" s="29">
        <f t="shared" si="4"/>
        <v>52427</v>
      </c>
      <c r="H6" s="6">
        <v>32698</v>
      </c>
      <c r="I6" s="6">
        <v>32373</v>
      </c>
      <c r="J6" s="39">
        <v>22000</v>
      </c>
      <c r="K6" s="39">
        <v>22312</v>
      </c>
      <c r="L6" s="6">
        <v>10698</v>
      </c>
      <c r="M6" s="6">
        <v>10061</v>
      </c>
      <c r="N6" s="36">
        <f t="shared" si="5"/>
        <v>0.6728240259343079</v>
      </c>
      <c r="O6" s="36">
        <f t="shared" si="0"/>
        <v>0.68921632224384521</v>
      </c>
      <c r="P6" s="21">
        <f t="shared" si="1"/>
        <v>2.3945454545454545</v>
      </c>
      <c r="Q6" s="21">
        <f t="shared" si="2"/>
        <v>2.3497221226245966</v>
      </c>
      <c r="S6" s="83"/>
      <c r="T6" s="83"/>
    </row>
    <row r="7" spans="1:20" ht="16" customHeight="1" x14ac:dyDescent="0.4">
      <c r="A7" s="3" t="s">
        <v>5</v>
      </c>
      <c r="B7" s="29">
        <v>37220</v>
      </c>
      <c r="C7" s="29">
        <v>38533</v>
      </c>
      <c r="D7" s="47">
        <v>3751</v>
      </c>
      <c r="E7" s="47">
        <v>2673</v>
      </c>
      <c r="F7" s="29">
        <f t="shared" si="3"/>
        <v>33469</v>
      </c>
      <c r="G7" s="29">
        <f t="shared" si="4"/>
        <v>35860</v>
      </c>
      <c r="H7" s="6">
        <v>12980</v>
      </c>
      <c r="I7" s="6">
        <v>13704</v>
      </c>
      <c r="J7" s="39">
        <v>11120</v>
      </c>
      <c r="K7" s="39">
        <v>12150</v>
      </c>
      <c r="L7" s="6">
        <v>1860</v>
      </c>
      <c r="M7" s="6">
        <v>1554</v>
      </c>
      <c r="N7" s="36">
        <f t="shared" si="5"/>
        <v>0.85670261941448378</v>
      </c>
      <c r="O7" s="36">
        <f t="shared" si="0"/>
        <v>0.8866024518388792</v>
      </c>
      <c r="P7" s="21">
        <f t="shared" si="1"/>
        <v>3.0098021582733812</v>
      </c>
      <c r="Q7" s="21">
        <f t="shared" si="2"/>
        <v>2.9514403292181068</v>
      </c>
      <c r="S7" s="83"/>
      <c r="T7" s="83"/>
    </row>
    <row r="8" spans="1:20" ht="16" customHeight="1" x14ac:dyDescent="0.4">
      <c r="A8" s="3" t="s">
        <v>6</v>
      </c>
      <c r="B8" s="29">
        <v>8437</v>
      </c>
      <c r="C8" s="29">
        <v>9563</v>
      </c>
      <c r="D8" s="47">
        <v>35</v>
      </c>
      <c r="E8" s="47">
        <v>32</v>
      </c>
      <c r="F8" s="29">
        <f t="shared" si="3"/>
        <v>8402</v>
      </c>
      <c r="G8" s="29">
        <f t="shared" si="4"/>
        <v>9531</v>
      </c>
      <c r="H8" s="6">
        <v>4372</v>
      </c>
      <c r="I8" s="6">
        <v>4389</v>
      </c>
      <c r="J8" s="39">
        <v>3188</v>
      </c>
      <c r="K8" s="39">
        <v>3634</v>
      </c>
      <c r="L8" s="6">
        <v>1184</v>
      </c>
      <c r="M8" s="6">
        <v>755</v>
      </c>
      <c r="N8" s="36">
        <f t="shared" si="5"/>
        <v>0.72918572735590115</v>
      </c>
      <c r="O8" s="36">
        <f t="shared" si="0"/>
        <v>0.82797903850535426</v>
      </c>
      <c r="P8" s="21">
        <f t="shared" si="1"/>
        <v>2.6355081555834379</v>
      </c>
      <c r="Q8" s="21">
        <f t="shared" si="2"/>
        <v>2.6227297743533295</v>
      </c>
      <c r="S8" s="83"/>
      <c r="T8" s="83"/>
    </row>
    <row r="9" spans="1:20" ht="16" customHeight="1" x14ac:dyDescent="0.4">
      <c r="A9" s="3" t="s">
        <v>7</v>
      </c>
      <c r="B9" s="29">
        <v>20489</v>
      </c>
      <c r="C9" s="29">
        <v>16557</v>
      </c>
      <c r="D9" s="47">
        <v>388</v>
      </c>
      <c r="E9" s="47">
        <v>176</v>
      </c>
      <c r="F9" s="29">
        <f t="shared" si="3"/>
        <v>20101</v>
      </c>
      <c r="G9" s="29">
        <f t="shared" si="4"/>
        <v>16381</v>
      </c>
      <c r="H9" s="6">
        <v>16049</v>
      </c>
      <c r="I9" s="6">
        <v>13457</v>
      </c>
      <c r="J9" s="39">
        <v>9198</v>
      </c>
      <c r="K9" s="39">
        <v>7370</v>
      </c>
      <c r="L9" s="6">
        <v>6851</v>
      </c>
      <c r="M9" s="6">
        <v>6087</v>
      </c>
      <c r="N9" s="36">
        <f t="shared" si="5"/>
        <v>0.57311982054956701</v>
      </c>
      <c r="O9" s="36">
        <f t="shared" si="0"/>
        <v>0.54767035743479231</v>
      </c>
      <c r="P9" s="21">
        <f t="shared" si="1"/>
        <v>2.1853663839965209</v>
      </c>
      <c r="Q9" s="21">
        <f t="shared" si="2"/>
        <v>2.2226594301221168</v>
      </c>
      <c r="S9" s="83"/>
      <c r="T9" s="83"/>
    </row>
    <row r="10" spans="1:20" ht="16" customHeight="1" x14ac:dyDescent="0.4">
      <c r="A10" s="3" t="s">
        <v>8</v>
      </c>
      <c r="B10" s="29">
        <v>3817117</v>
      </c>
      <c r="C10" s="29">
        <v>4420568</v>
      </c>
      <c r="D10" s="47">
        <v>53177</v>
      </c>
      <c r="E10" s="47">
        <v>70030</v>
      </c>
      <c r="F10" s="29">
        <f t="shared" si="3"/>
        <v>3763940</v>
      </c>
      <c r="G10" s="29">
        <f t="shared" si="4"/>
        <v>4350538</v>
      </c>
      <c r="H10" s="6">
        <v>1639279</v>
      </c>
      <c r="I10" s="6">
        <v>1812827</v>
      </c>
      <c r="J10" s="39">
        <v>1411583</v>
      </c>
      <c r="K10" s="39">
        <v>1643579</v>
      </c>
      <c r="L10" s="6">
        <v>227696</v>
      </c>
      <c r="M10" s="6">
        <v>169248</v>
      </c>
      <c r="N10" s="36">
        <f t="shared" si="5"/>
        <v>0.8610999103874325</v>
      </c>
      <c r="O10" s="36">
        <f t="shared" si="0"/>
        <v>0.90663863678111589</v>
      </c>
      <c r="P10" s="21">
        <f t="shared" si="1"/>
        <v>2.6664673632368765</v>
      </c>
      <c r="Q10" s="21">
        <f t="shared" si="2"/>
        <v>2.6469905006087324</v>
      </c>
      <c r="S10" s="83"/>
      <c r="T10" s="83"/>
    </row>
    <row r="11" spans="1:20" ht="16" customHeight="1" x14ac:dyDescent="0.4">
      <c r="A11" s="3" t="s">
        <v>10</v>
      </c>
      <c r="B11" s="29">
        <v>200186</v>
      </c>
      <c r="C11" s="29">
        <v>213267</v>
      </c>
      <c r="D11" s="47">
        <v>2629</v>
      </c>
      <c r="E11" s="47">
        <v>4340</v>
      </c>
      <c r="F11" s="29">
        <f t="shared" si="3"/>
        <v>197557</v>
      </c>
      <c r="G11" s="29">
        <f t="shared" si="4"/>
        <v>208927</v>
      </c>
      <c r="H11" s="6">
        <v>110911</v>
      </c>
      <c r="I11" s="6">
        <v>117650</v>
      </c>
      <c r="J11" s="39">
        <v>82539</v>
      </c>
      <c r="K11" s="39">
        <v>91270</v>
      </c>
      <c r="L11" s="6">
        <v>28372</v>
      </c>
      <c r="M11" s="6">
        <v>26380</v>
      </c>
      <c r="N11" s="36">
        <f t="shared" si="5"/>
        <v>0.74419128851060756</v>
      </c>
      <c r="O11" s="36">
        <f t="shared" si="0"/>
        <v>0.77577560560985981</v>
      </c>
      <c r="P11" s="21">
        <f t="shared" si="1"/>
        <v>2.3934988308557168</v>
      </c>
      <c r="Q11" s="21">
        <f t="shared" si="2"/>
        <v>2.2891092363317629</v>
      </c>
      <c r="S11" s="83"/>
      <c r="T11" s="83"/>
    </row>
    <row r="12" spans="1:20" ht="16" customHeight="1" x14ac:dyDescent="0.4">
      <c r="A12" s="3" t="s">
        <v>11</v>
      </c>
      <c r="B12" s="29">
        <v>107449</v>
      </c>
      <c r="C12" s="29">
        <v>106717</v>
      </c>
      <c r="D12" s="47">
        <v>2227</v>
      </c>
      <c r="E12" s="47">
        <v>2040</v>
      </c>
      <c r="F12" s="29">
        <f t="shared" si="3"/>
        <v>105222</v>
      </c>
      <c r="G12" s="29">
        <f t="shared" si="4"/>
        <v>104677</v>
      </c>
      <c r="H12" s="6">
        <v>56938</v>
      </c>
      <c r="I12" s="6">
        <v>56180</v>
      </c>
      <c r="J12" s="39">
        <v>35658</v>
      </c>
      <c r="K12" s="39">
        <v>36836</v>
      </c>
      <c r="L12" s="6">
        <v>21280</v>
      </c>
      <c r="M12" s="6">
        <v>19344</v>
      </c>
      <c r="N12" s="36">
        <f t="shared" si="5"/>
        <v>0.62626014261126139</v>
      </c>
      <c r="O12" s="36">
        <f t="shared" si="0"/>
        <v>0.65567817728729083</v>
      </c>
      <c r="P12" s="21">
        <f t="shared" si="1"/>
        <v>2.950866565707555</v>
      </c>
      <c r="Q12" s="21">
        <f t="shared" si="2"/>
        <v>2.8417037680529917</v>
      </c>
      <c r="S12" s="83"/>
      <c r="T12" s="83"/>
    </row>
    <row r="13" spans="1:20" ht="16" customHeight="1" x14ac:dyDescent="0.4">
      <c r="A13" s="3" t="s">
        <v>12</v>
      </c>
      <c r="B13" s="29">
        <v>980263</v>
      </c>
      <c r="C13" s="29">
        <v>1043433</v>
      </c>
      <c r="D13" s="47">
        <v>24139</v>
      </c>
      <c r="E13" s="47">
        <v>27500</v>
      </c>
      <c r="F13" s="29">
        <f t="shared" si="3"/>
        <v>956124</v>
      </c>
      <c r="G13" s="29">
        <f t="shared" si="4"/>
        <v>1015933</v>
      </c>
      <c r="H13" s="6">
        <v>440909</v>
      </c>
      <c r="I13" s="6">
        <v>470132</v>
      </c>
      <c r="J13" s="39">
        <v>388660</v>
      </c>
      <c r="K13" s="39">
        <v>427021</v>
      </c>
      <c r="L13" s="6">
        <v>52249</v>
      </c>
      <c r="M13" s="6">
        <v>43111</v>
      </c>
      <c r="N13" s="36">
        <f t="shared" si="5"/>
        <v>0.8814970889684719</v>
      </c>
      <c r="O13" s="36">
        <f t="shared" si="0"/>
        <v>0.90830022206529226</v>
      </c>
      <c r="P13" s="21">
        <f t="shared" si="1"/>
        <v>2.4600524880358154</v>
      </c>
      <c r="Q13" s="21">
        <f t="shared" si="2"/>
        <v>2.3791171862742115</v>
      </c>
      <c r="S13" s="83"/>
      <c r="T13" s="83"/>
    </row>
    <row r="14" spans="1:20" ht="16" customHeight="1" x14ac:dyDescent="0.4">
      <c r="A14" s="3" t="s">
        <v>14</v>
      </c>
      <c r="B14" s="29">
        <v>375770</v>
      </c>
      <c r="C14" s="29">
        <v>425264</v>
      </c>
      <c r="D14" s="47">
        <v>26245</v>
      </c>
      <c r="E14" s="47">
        <v>22770</v>
      </c>
      <c r="F14" s="29">
        <f t="shared" si="3"/>
        <v>349525</v>
      </c>
      <c r="G14" s="29">
        <f t="shared" si="4"/>
        <v>402494</v>
      </c>
      <c r="H14" s="6">
        <v>159222</v>
      </c>
      <c r="I14" s="6">
        <v>172878</v>
      </c>
      <c r="J14" s="39">
        <v>125590</v>
      </c>
      <c r="K14" s="39">
        <v>146663</v>
      </c>
      <c r="L14" s="6">
        <v>33632</v>
      </c>
      <c r="M14" s="6">
        <v>26215</v>
      </c>
      <c r="N14" s="36">
        <f t="shared" si="5"/>
        <v>0.78877290826644564</v>
      </c>
      <c r="O14" s="36">
        <f t="shared" si="0"/>
        <v>0.84836127211096846</v>
      </c>
      <c r="P14" s="21">
        <f t="shared" si="1"/>
        <v>2.7830639382116411</v>
      </c>
      <c r="Q14" s="21">
        <f t="shared" si="2"/>
        <v>2.7443458813743069</v>
      </c>
      <c r="S14" s="83"/>
      <c r="T14" s="83"/>
    </row>
    <row r="15" spans="1:20" ht="16" customHeight="1" x14ac:dyDescent="0.4">
      <c r="A15" s="3" t="s">
        <v>15</v>
      </c>
      <c r="B15" s="29">
        <v>47420</v>
      </c>
      <c r="C15" s="29">
        <v>47669</v>
      </c>
      <c r="D15" s="47">
        <v>384</v>
      </c>
      <c r="E15" s="47">
        <v>160</v>
      </c>
      <c r="F15" s="29">
        <f t="shared" si="3"/>
        <v>47036</v>
      </c>
      <c r="G15" s="29">
        <f t="shared" si="4"/>
        <v>47509</v>
      </c>
      <c r="H15" s="6">
        <v>18010</v>
      </c>
      <c r="I15" s="6">
        <v>18729</v>
      </c>
      <c r="J15" s="39">
        <v>15437</v>
      </c>
      <c r="K15" s="39">
        <v>16670</v>
      </c>
      <c r="L15" s="6">
        <v>2573</v>
      </c>
      <c r="M15" s="6">
        <v>2059</v>
      </c>
      <c r="N15" s="36">
        <f t="shared" si="5"/>
        <v>0.85713492504164357</v>
      </c>
      <c r="O15" s="36">
        <f t="shared" si="0"/>
        <v>0.89006353782903513</v>
      </c>
      <c r="P15" s="21">
        <f t="shared" si="1"/>
        <v>3.0469650838893569</v>
      </c>
      <c r="Q15" s="21">
        <f t="shared" si="2"/>
        <v>2.8499700059988005</v>
      </c>
      <c r="S15" s="83"/>
      <c r="T15" s="83"/>
    </row>
    <row r="16" spans="1:20" ht="16" customHeight="1" x14ac:dyDescent="0.4">
      <c r="A16" s="3" t="s">
        <v>16</v>
      </c>
      <c r="B16" s="29">
        <v>211033</v>
      </c>
      <c r="C16" s="29">
        <v>236209</v>
      </c>
      <c r="D16" s="47">
        <v>3525</v>
      </c>
      <c r="E16" s="47">
        <v>4035</v>
      </c>
      <c r="F16" s="29">
        <f t="shared" si="3"/>
        <v>207508</v>
      </c>
      <c r="G16" s="29">
        <f t="shared" si="4"/>
        <v>232174</v>
      </c>
      <c r="H16" s="6">
        <v>110432</v>
      </c>
      <c r="I16" s="6">
        <v>121154</v>
      </c>
      <c r="J16" s="39">
        <v>90903</v>
      </c>
      <c r="K16" s="39">
        <v>104425</v>
      </c>
      <c r="L16" s="6">
        <v>19529</v>
      </c>
      <c r="M16" s="6">
        <v>16729</v>
      </c>
      <c r="N16" s="36">
        <f t="shared" si="5"/>
        <v>0.82315814256737174</v>
      </c>
      <c r="O16" s="36">
        <f t="shared" si="0"/>
        <v>0.86191954041963126</v>
      </c>
      <c r="P16" s="21">
        <f t="shared" si="1"/>
        <v>2.282740943643224</v>
      </c>
      <c r="Q16" s="21">
        <f t="shared" si="2"/>
        <v>2.2233564759396698</v>
      </c>
      <c r="S16" s="83"/>
      <c r="T16" s="83"/>
    </row>
    <row r="17" spans="1:20" ht="16" customHeight="1" x14ac:dyDescent="0.4">
      <c r="A17" s="4" t="s">
        <v>17</v>
      </c>
      <c r="B17" s="30">
        <v>195751</v>
      </c>
      <c r="C17" s="30">
        <v>203881</v>
      </c>
      <c r="D17" s="48">
        <v>5921</v>
      </c>
      <c r="E17" s="48">
        <v>7348</v>
      </c>
      <c r="F17" s="30">
        <f t="shared" si="3"/>
        <v>189830</v>
      </c>
      <c r="G17" s="30">
        <f t="shared" si="4"/>
        <v>196533</v>
      </c>
      <c r="H17" s="7">
        <v>87850</v>
      </c>
      <c r="I17" s="7">
        <v>92048</v>
      </c>
      <c r="J17" s="40">
        <v>64767</v>
      </c>
      <c r="K17" s="40">
        <v>69589</v>
      </c>
      <c r="L17" s="7">
        <v>23083</v>
      </c>
      <c r="M17" s="7">
        <v>22459</v>
      </c>
      <c r="N17" s="37">
        <f t="shared" si="5"/>
        <v>0.73724530449630055</v>
      </c>
      <c r="O17" s="37">
        <f t="shared" si="0"/>
        <v>0.75600773509473318</v>
      </c>
      <c r="P17" s="22">
        <f t="shared" si="1"/>
        <v>2.9309679311995307</v>
      </c>
      <c r="Q17" s="22">
        <f t="shared" si="2"/>
        <v>2.8241963528718621</v>
      </c>
      <c r="S17" s="83"/>
      <c r="T17" s="83"/>
    </row>
    <row r="18" spans="1:20" ht="16" customHeight="1" x14ac:dyDescent="0.4">
      <c r="A18" s="16" t="s">
        <v>111</v>
      </c>
      <c r="B18" s="31">
        <f>SUM(B3:B17)</f>
        <v>6392017</v>
      </c>
      <c r="C18" s="31">
        <v>7151502</v>
      </c>
      <c r="D18" s="56">
        <v>139384</v>
      </c>
      <c r="E18" s="56">
        <v>160269</v>
      </c>
      <c r="F18" s="31">
        <f t="shared" si="3"/>
        <v>6252633</v>
      </c>
      <c r="G18" s="31">
        <f t="shared" si="4"/>
        <v>6991233</v>
      </c>
      <c r="H18" s="17">
        <f t="shared" ref="H18:L18" si="6">SUM(H3:H17)</f>
        <v>2844526</v>
      </c>
      <c r="I18" s="17">
        <v>3082000</v>
      </c>
      <c r="J18" s="31">
        <f t="shared" si="6"/>
        <v>2380990</v>
      </c>
      <c r="K18" s="31">
        <v>2705878</v>
      </c>
      <c r="L18" s="17">
        <f t="shared" si="6"/>
        <v>463536</v>
      </c>
      <c r="M18" s="17">
        <v>376122</v>
      </c>
      <c r="N18" s="42">
        <f t="shared" si="5"/>
        <v>0.83704279728854647</v>
      </c>
      <c r="O18" s="42">
        <f t="shared" si="0"/>
        <v>0.8779617131732641</v>
      </c>
      <c r="P18" s="23">
        <f>F18/J18</f>
        <v>2.6260643681829827</v>
      </c>
      <c r="Q18" s="23">
        <f>G18/K18</f>
        <v>2.5837206998985174</v>
      </c>
      <c r="S18" s="83"/>
      <c r="T18" s="83"/>
    </row>
    <row r="20" spans="1:20" ht="14.15" customHeight="1" x14ac:dyDescent="0.4">
      <c r="A20" s="25"/>
    </row>
  </sheetData>
  <printOptions horizontalCentered="1" verticalCentered="1"/>
  <pageMargins left="0.65" right="0.57999999999999996" top="1" bottom="1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0"/>
  <sheetViews>
    <sheetView zoomScaleNormal="100" workbookViewId="0">
      <selection activeCell="E40" sqref="E40"/>
    </sheetView>
  </sheetViews>
  <sheetFormatPr defaultRowHeight="14.15" customHeight="1" x14ac:dyDescent="0.4"/>
  <cols>
    <col min="1" max="1" width="15.15234375" customWidth="1"/>
    <col min="2" max="2" width="10" customWidth="1"/>
    <col min="3" max="3" width="9.84375" customWidth="1"/>
    <col min="4" max="5" width="9.84375" style="50" customWidth="1"/>
    <col min="6" max="7" width="9.84375" customWidth="1"/>
    <col min="8" max="8" width="10.69140625" customWidth="1"/>
    <col min="9" max="9" width="10.3046875" customWidth="1"/>
    <col min="10" max="10" width="10" customWidth="1"/>
    <col min="11" max="11" width="10.69140625" customWidth="1"/>
    <col min="12" max="12" width="9.84375" customWidth="1"/>
    <col min="13" max="13" width="10.15234375" customWidth="1"/>
    <col min="14" max="14" width="2.15234375" customWidth="1"/>
    <col min="15" max="15" width="9.84375" customWidth="1"/>
    <col min="16" max="16" width="9.3046875" style="59" customWidth="1"/>
  </cols>
  <sheetData>
    <row r="1" spans="1:16" ht="20.149999999999999" customHeight="1" thickBot="1" x14ac:dyDescent="0.45">
      <c r="A1" s="114" t="s">
        <v>142</v>
      </c>
    </row>
    <row r="2" spans="1:16" ht="87.75" customHeight="1" thickBot="1" x14ac:dyDescent="0.45">
      <c r="A2" s="1" t="s">
        <v>0</v>
      </c>
      <c r="B2" s="26" t="s">
        <v>123</v>
      </c>
      <c r="C2" s="26" t="s">
        <v>124</v>
      </c>
      <c r="D2" s="32" t="s">
        <v>125</v>
      </c>
      <c r="E2" s="32" t="s">
        <v>126</v>
      </c>
      <c r="F2" s="26" t="s">
        <v>127</v>
      </c>
      <c r="G2" s="26" t="s">
        <v>128</v>
      </c>
      <c r="H2" s="1" t="s">
        <v>129</v>
      </c>
      <c r="I2" s="1" t="s">
        <v>130</v>
      </c>
      <c r="J2" s="26" t="s">
        <v>131</v>
      </c>
      <c r="K2" s="26" t="s">
        <v>132</v>
      </c>
      <c r="L2" s="1" t="s">
        <v>133</v>
      </c>
      <c r="M2" s="1" t="s">
        <v>134</v>
      </c>
      <c r="O2" s="1" t="s">
        <v>137</v>
      </c>
      <c r="P2" s="57"/>
    </row>
    <row r="3" spans="1:16" ht="16" customHeight="1" x14ac:dyDescent="0.4">
      <c r="A3" s="2" t="s">
        <v>1</v>
      </c>
      <c r="B3" s="102">
        <f>Counties_HU_GQ!C3-Counties_HU_GQ!B3</f>
        <v>-5497</v>
      </c>
      <c r="C3" s="27">
        <f>Counties_HU_GQ!C3/Counties_HU_GQ!B3-1</f>
        <v>-7.6861769065130425E-2</v>
      </c>
      <c r="D3" s="104">
        <f>Counties_HU_GQ!E3-Counties_HU_GQ!D3</f>
        <v>266</v>
      </c>
      <c r="E3" s="63">
        <f>Counties_HU_GQ!E3/Counties_HU_GQ!D3-1</f>
        <v>0.28267800212539851</v>
      </c>
      <c r="F3" s="102">
        <f>Counties_HU_GQ!G3-Counties_HU_GQ!F3</f>
        <v>-5763</v>
      </c>
      <c r="G3" s="64">
        <f>Counties_HU_GQ!G3/Counties_HU_GQ!F3-1</f>
        <v>-8.1655496833245911E-2</v>
      </c>
      <c r="H3" s="106">
        <f>Counties_HU_GQ!I3-Counties_HU_GQ!H3</f>
        <v>-3791</v>
      </c>
      <c r="I3" s="65">
        <f>Counties_HU_GQ!I3/Counties_HU_GQ!H3-1</f>
        <v>-0.11659592790797813</v>
      </c>
      <c r="J3" s="108">
        <f>Counties_HU_GQ!K3-Counties_HU_GQ!J3</f>
        <v>-668</v>
      </c>
      <c r="K3" s="66">
        <f>Counties_HU_GQ!K3/Counties_HU_GQ!J3-1</f>
        <v>-2.9335558385665927E-2</v>
      </c>
      <c r="L3" s="106">
        <f>Counties_HU_GQ!M3-Counties_HU_GQ!L3</f>
        <v>-3123</v>
      </c>
      <c r="M3" s="65">
        <f>Counties_HU_GQ!M3/Counties_HU_GQ!L3-1</f>
        <v>-0.32053782202606995</v>
      </c>
      <c r="O3" s="79">
        <f>(Counties_HU_GQ!O3-Counties_HU_GQ!N3)*100</f>
        <v>6.9178215172251196</v>
      </c>
      <c r="P3" s="58"/>
    </row>
    <row r="4" spans="1:16" ht="16" customHeight="1" x14ac:dyDescent="0.4">
      <c r="A4" s="3" t="s">
        <v>2</v>
      </c>
      <c r="B4" s="88">
        <f>Counties_HU_GQ!C4-Counties_HU_GQ!B4</f>
        <v>-5899</v>
      </c>
      <c r="C4" s="36">
        <f>Counties_HU_GQ!C4/Counties_HU_GQ!B4-1</f>
        <v>-4.4911912049091729E-2</v>
      </c>
      <c r="D4" s="91">
        <f>Counties_HU_GQ!E4-Counties_HU_GQ!D4</f>
        <v>-1168</v>
      </c>
      <c r="E4" s="67">
        <f>Counties_HU_GQ!E4/Counties_HU_GQ!D4-1</f>
        <v>-0.18625418593525755</v>
      </c>
      <c r="F4" s="88">
        <f>Counties_HU_GQ!G4-Counties_HU_GQ!F4</f>
        <v>-4731</v>
      </c>
      <c r="G4" s="36">
        <f>Counties_HU_GQ!G4/Counties_HU_GQ!F4-1</f>
        <v>-3.7825304817109773E-2</v>
      </c>
      <c r="H4" s="94">
        <f>Counties_HU_GQ!I4-Counties_HU_GQ!H4</f>
        <v>-393</v>
      </c>
      <c r="I4" s="68">
        <f>Counties_HU_GQ!I4/Counties_HU_GQ!H4-1</f>
        <v>-6.6563913212852599E-3</v>
      </c>
      <c r="J4" s="97">
        <f>Counties_HU_GQ!K4-Counties_HU_GQ!J4</f>
        <v>71</v>
      </c>
      <c r="K4" s="44">
        <f>Counties_HU_GQ!K4/Counties_HU_GQ!J4-1</f>
        <v>1.3958517644745427E-3</v>
      </c>
      <c r="L4" s="94">
        <f>Counties_HU_GQ!M4-Counties_HU_GQ!L4</f>
        <v>-464</v>
      </c>
      <c r="M4" s="68">
        <f>Counties_HU_GQ!M4/Counties_HU_GQ!L4-1</f>
        <v>-5.6751467710371872E-2</v>
      </c>
      <c r="O4" s="80">
        <f>(Counties_HU_GQ!O4-Counties_HU_GQ!N4)*100</f>
        <v>0.69836540812503456</v>
      </c>
      <c r="P4" s="58"/>
    </row>
    <row r="5" spans="1:16" ht="16" customHeight="1" x14ac:dyDescent="0.4">
      <c r="A5" s="3" t="s">
        <v>3</v>
      </c>
      <c r="B5" s="88">
        <f>Counties_HU_GQ!C5-Counties_HU_GQ!B5</f>
        <v>10680</v>
      </c>
      <c r="C5" s="36">
        <f>Counties_HU_GQ!C5/Counties_HU_GQ!B5-1</f>
        <v>7.9451871359385917E-2</v>
      </c>
      <c r="D5" s="91">
        <f>Counties_HU_GQ!E5-Counties_HU_GQ!D5</f>
        <v>3176</v>
      </c>
      <c r="E5" s="67">
        <f>Counties_HU_GQ!E5/Counties_HU_GQ!D5-1</f>
        <v>0.35952003622368123</v>
      </c>
      <c r="F5" s="88">
        <f>Counties_HU_GQ!G5-Counties_HU_GQ!F5</f>
        <v>7504</v>
      </c>
      <c r="G5" s="36">
        <f>Counties_HU_GQ!G5/Counties_HU_GQ!F5-1</f>
        <v>5.9751407390892464E-2</v>
      </c>
      <c r="H5" s="94">
        <f>Counties_HU_GQ!I5-Counties_HU_GQ!H5</f>
        <v>5787</v>
      </c>
      <c r="I5" s="68">
        <f>Counties_HU_GQ!I5/Counties_HU_GQ!H5-1</f>
        <v>9.1391481499028648E-2</v>
      </c>
      <c r="J5" s="97">
        <f>Counties_HU_GQ!K5-Counties_HU_GQ!J5</f>
        <v>4609</v>
      </c>
      <c r="K5" s="44">
        <f>Counties_HU_GQ!K5/Counties_HU_GQ!J5-1</f>
        <v>9.8670548693027271E-2</v>
      </c>
      <c r="L5" s="94">
        <f>Counties_HU_GQ!M5-Counties_HU_GQ!L5</f>
        <v>1178</v>
      </c>
      <c r="M5" s="68">
        <f>Counties_HU_GQ!M5/Counties_HU_GQ!L5-1</f>
        <v>7.092113184828408E-2</v>
      </c>
      <c r="O5" s="80">
        <f>(Counties_HU_GQ!O5-Counties_HU_GQ!N5)*100</f>
        <v>0.49200166073228857</v>
      </c>
      <c r="P5" s="58"/>
    </row>
    <row r="6" spans="1:16" ht="16" customHeight="1" x14ac:dyDescent="0.4">
      <c r="A6" s="3" t="s">
        <v>4</v>
      </c>
      <c r="B6" s="88">
        <f>Counties_HU_GQ!C6-Counties_HU_GQ!B6</f>
        <v>-325</v>
      </c>
      <c r="C6" s="36">
        <f>Counties_HU_GQ!C6/Counties_HU_GQ!B6-1</f>
        <v>-6.0637722260574733E-3</v>
      </c>
      <c r="D6" s="91">
        <f>Counties_HU_GQ!E6-Counties_HU_GQ!D6</f>
        <v>-72</v>
      </c>
      <c r="E6" s="67">
        <f>Counties_HU_GQ!E6/Counties_HU_GQ!D6-1</f>
        <v>-7.8516902944383848E-2</v>
      </c>
      <c r="F6" s="88">
        <f>Counties_HU_GQ!G6-Counties_HU_GQ!F6</f>
        <v>-253</v>
      </c>
      <c r="G6" s="36">
        <f>Counties_HU_GQ!G6/Counties_HU_GQ!F6-1</f>
        <v>-4.8025816249051001E-3</v>
      </c>
      <c r="H6" s="94">
        <f>Counties_HU_GQ!I6-Counties_HU_GQ!H6</f>
        <v>-325</v>
      </c>
      <c r="I6" s="68">
        <f>Counties_HU_GQ!I6/Counties_HU_GQ!H6-1</f>
        <v>-9.9394458376659278E-3</v>
      </c>
      <c r="J6" s="97">
        <f>Counties_HU_GQ!K6-Counties_HU_GQ!J6</f>
        <v>312</v>
      </c>
      <c r="K6" s="44">
        <f>Counties_HU_GQ!K6/Counties_HU_GQ!J6-1</f>
        <v>1.4181818181818073E-2</v>
      </c>
      <c r="L6" s="94">
        <f>Counties_HU_GQ!M6-Counties_HU_GQ!L6</f>
        <v>-637</v>
      </c>
      <c r="M6" s="68">
        <f>Counties_HU_GQ!M6/Counties_HU_GQ!L6-1</f>
        <v>-5.9543839970087831E-2</v>
      </c>
      <c r="O6" s="80">
        <f>(Counties_HU_GQ!O6-Counties_HU_GQ!N6)*100</f>
        <v>1.6392296309537313</v>
      </c>
      <c r="P6" s="58"/>
    </row>
    <row r="7" spans="1:16" ht="16" customHeight="1" x14ac:dyDescent="0.4">
      <c r="A7" s="3" t="s">
        <v>5</v>
      </c>
      <c r="B7" s="88">
        <f>Counties_HU_GQ!C7-Counties_HU_GQ!B7</f>
        <v>1313</v>
      </c>
      <c r="C7" s="36">
        <f>Counties_HU_GQ!C7/Counties_HU_GQ!B7-1</f>
        <v>3.527673293928002E-2</v>
      </c>
      <c r="D7" s="91">
        <f>Counties_HU_GQ!E7-Counties_HU_GQ!D7</f>
        <v>-1078</v>
      </c>
      <c r="E7" s="67">
        <f>Counties_HU_GQ!E7/Counties_HU_GQ!D7-1</f>
        <v>-0.28739002932551316</v>
      </c>
      <c r="F7" s="88">
        <f>Counties_HU_GQ!G7-Counties_HU_GQ!F7</f>
        <v>2391</v>
      </c>
      <c r="G7" s="36">
        <f>Counties_HU_GQ!G7/Counties_HU_GQ!F7-1</f>
        <v>7.1439242283904525E-2</v>
      </c>
      <c r="H7" s="94">
        <f>Counties_HU_GQ!I7-Counties_HU_GQ!H7</f>
        <v>724</v>
      </c>
      <c r="I7" s="68">
        <f>Counties_HU_GQ!I7/Counties_HU_GQ!H7-1</f>
        <v>5.5778120184899915E-2</v>
      </c>
      <c r="J7" s="97">
        <f>Counties_HU_GQ!K7-Counties_HU_GQ!J7</f>
        <v>1030</v>
      </c>
      <c r="K7" s="44">
        <f>Counties_HU_GQ!K7/Counties_HU_GQ!J7-1</f>
        <v>9.2625899280575519E-2</v>
      </c>
      <c r="L7" s="94">
        <f>Counties_HU_GQ!M7-Counties_HU_GQ!L7</f>
        <v>-306</v>
      </c>
      <c r="M7" s="68">
        <f>Counties_HU_GQ!M7/Counties_HU_GQ!L7-1</f>
        <v>-0.1645161290322581</v>
      </c>
      <c r="O7" s="80">
        <f>(Counties_HU_GQ!O7-Counties_HU_GQ!N7)*100</f>
        <v>2.9899832424395423</v>
      </c>
      <c r="P7" s="58"/>
    </row>
    <row r="8" spans="1:16" ht="16" customHeight="1" x14ac:dyDescent="0.4">
      <c r="A8" s="3" t="s">
        <v>6</v>
      </c>
      <c r="B8" s="88">
        <f>Counties_HU_GQ!C8-Counties_HU_GQ!B8</f>
        <v>1126</v>
      </c>
      <c r="C8" s="36">
        <f>Counties_HU_GQ!C8/Counties_HU_GQ!B8-1</f>
        <v>0.1334597605784047</v>
      </c>
      <c r="D8" s="91">
        <f>Counties_HU_GQ!E8-Counties_HU_GQ!D8</f>
        <v>-3</v>
      </c>
      <c r="E8" s="67">
        <f>Counties_HU_GQ!E8/Counties_HU_GQ!D8-1</f>
        <v>-8.5714285714285743E-2</v>
      </c>
      <c r="F8" s="88">
        <f>Counties_HU_GQ!G8-Counties_HU_GQ!F8</f>
        <v>1129</v>
      </c>
      <c r="G8" s="36">
        <f>Counties_HU_GQ!G8/Counties_HU_GQ!F8-1</f>
        <v>0.134372768388479</v>
      </c>
      <c r="H8" s="94">
        <f>Counties_HU_GQ!I8-Counties_HU_GQ!H8</f>
        <v>17</v>
      </c>
      <c r="I8" s="68">
        <f>Counties_HU_GQ!I8/Counties_HU_GQ!H8-1</f>
        <v>3.8883806038425561E-3</v>
      </c>
      <c r="J8" s="97">
        <f>Counties_HU_GQ!K8-Counties_HU_GQ!J8</f>
        <v>446</v>
      </c>
      <c r="K8" s="44">
        <f>Counties_HU_GQ!K8/Counties_HU_GQ!J8-1</f>
        <v>0.13989962358845665</v>
      </c>
      <c r="L8" s="94">
        <f>Counties_HU_GQ!M8-Counties_HU_GQ!L8</f>
        <v>-429</v>
      </c>
      <c r="M8" s="68">
        <f>Counties_HU_GQ!M8/Counties_HU_GQ!L8-1</f>
        <v>-0.36233108108108103</v>
      </c>
      <c r="O8" s="80">
        <f>(Counties_HU_GQ!O8-Counties_HU_GQ!N8)*100</f>
        <v>9.8793311149453107</v>
      </c>
      <c r="P8" s="58"/>
    </row>
    <row r="9" spans="1:16" ht="16" customHeight="1" x14ac:dyDescent="0.4">
      <c r="A9" s="3" t="s">
        <v>7</v>
      </c>
      <c r="B9" s="88">
        <f>Counties_HU_GQ!C9-Counties_HU_GQ!B9</f>
        <v>-3932</v>
      </c>
      <c r="C9" s="36">
        <f>Counties_HU_GQ!C9/Counties_HU_GQ!B9-1</f>
        <v>-0.19190785299428958</v>
      </c>
      <c r="D9" s="91">
        <f>Counties_HU_GQ!E9-Counties_HU_GQ!D9</f>
        <v>-212</v>
      </c>
      <c r="E9" s="67">
        <f>Counties_HU_GQ!E9/Counties_HU_GQ!D9-1</f>
        <v>-0.54639175257731964</v>
      </c>
      <c r="F9" s="88">
        <f>Counties_HU_GQ!G9-Counties_HU_GQ!F9</f>
        <v>-3720</v>
      </c>
      <c r="G9" s="36">
        <f>Counties_HU_GQ!G9/Counties_HU_GQ!F9-1</f>
        <v>-0.18506541963086409</v>
      </c>
      <c r="H9" s="94">
        <f>Counties_HU_GQ!I9-Counties_HU_GQ!H9</f>
        <v>-2592</v>
      </c>
      <c r="I9" s="68">
        <f>Counties_HU_GQ!I9/Counties_HU_GQ!H9-1</f>
        <v>-0.16150538974390927</v>
      </c>
      <c r="J9" s="97">
        <f>Counties_HU_GQ!K9-Counties_HU_GQ!J9</f>
        <v>-1828</v>
      </c>
      <c r="K9" s="44">
        <f>Counties_HU_GQ!K9/Counties_HU_GQ!J9-1</f>
        <v>-0.19873885627310284</v>
      </c>
      <c r="L9" s="94">
        <f>Counties_HU_GQ!M9-Counties_HU_GQ!L9</f>
        <v>-764</v>
      </c>
      <c r="M9" s="68">
        <f>Counties_HU_GQ!M9/Counties_HU_GQ!L9-1</f>
        <v>-0.1115165669245366</v>
      </c>
      <c r="O9" s="80">
        <f>(Counties_HU_GQ!O9-Counties_HU_GQ!N9)*100</f>
        <v>-2.5449463114774695</v>
      </c>
      <c r="P9" s="58"/>
    </row>
    <row r="10" spans="1:16" ht="16" customHeight="1" x14ac:dyDescent="0.4">
      <c r="A10" s="3" t="s">
        <v>8</v>
      </c>
      <c r="B10" s="88">
        <f>Counties_HU_GQ!C10-Counties_HU_GQ!B10</f>
        <v>603451</v>
      </c>
      <c r="C10" s="36">
        <f>Counties_HU_GQ!C10/Counties_HU_GQ!B10-1</f>
        <v>0.15809077898319601</v>
      </c>
      <c r="D10" s="91">
        <f>Counties_HU_GQ!E10-Counties_HU_GQ!D10</f>
        <v>16853</v>
      </c>
      <c r="E10" s="67">
        <f>Counties_HU_GQ!E10/Counties_HU_GQ!D10-1</f>
        <v>0.31692272975158442</v>
      </c>
      <c r="F10" s="88">
        <f>Counties_HU_GQ!G10-Counties_HU_GQ!F10</f>
        <v>586598</v>
      </c>
      <c r="G10" s="36">
        <f>Counties_HU_GQ!G10/Counties_HU_GQ!F10-1</f>
        <v>0.15584679883313757</v>
      </c>
      <c r="H10" s="94">
        <f>Counties_HU_GQ!I10-Counties_HU_GQ!H10</f>
        <v>173548</v>
      </c>
      <c r="I10" s="68">
        <f>Counties_HU_GQ!I10/Counties_HU_GQ!H10-1</f>
        <v>0.10586849462477099</v>
      </c>
      <c r="J10" s="97">
        <f>Counties_HU_GQ!K10-Counties_HU_GQ!J10</f>
        <v>231996</v>
      </c>
      <c r="K10" s="44">
        <f>Counties_HU_GQ!K10/Counties_HU_GQ!J10-1</f>
        <v>0.16435165342739322</v>
      </c>
      <c r="L10" s="94">
        <f>Counties_HU_GQ!M10-Counties_HU_GQ!L10</f>
        <v>-58448</v>
      </c>
      <c r="M10" s="68">
        <f>Counties_HU_GQ!M10/Counties_HU_GQ!L10-1</f>
        <v>-0.2566931347059237</v>
      </c>
      <c r="O10" s="80">
        <f>(Counties_HU_GQ!O10-Counties_HU_GQ!N10)*100</f>
        <v>4.5538726393683397</v>
      </c>
      <c r="P10" s="58"/>
    </row>
    <row r="11" spans="1:16" ht="16" customHeight="1" x14ac:dyDescent="0.4">
      <c r="A11" s="3" t="s">
        <v>10</v>
      </c>
      <c r="B11" s="88">
        <f>Counties_HU_GQ!C11-Counties_HU_GQ!B11</f>
        <v>13081</v>
      </c>
      <c r="C11" s="36">
        <f>Counties_HU_GQ!C11/Counties_HU_GQ!B11-1</f>
        <v>6.5344229866224346E-2</v>
      </c>
      <c r="D11" s="91">
        <f>Counties_HU_GQ!E11-Counties_HU_GQ!D11</f>
        <v>1711</v>
      </c>
      <c r="E11" s="67">
        <f>Counties_HU_GQ!E11/Counties_HU_GQ!D11-1</f>
        <v>0.65081780144541646</v>
      </c>
      <c r="F11" s="88">
        <f>Counties_HU_GQ!G11-Counties_HU_GQ!F11</f>
        <v>11370</v>
      </c>
      <c r="G11" s="36">
        <f>Counties_HU_GQ!G11/Counties_HU_GQ!F11-1</f>
        <v>5.7553010017362016E-2</v>
      </c>
      <c r="H11" s="94">
        <f>Counties_HU_GQ!I11-Counties_HU_GQ!H11</f>
        <v>6739</v>
      </c>
      <c r="I11" s="68">
        <f>Counties_HU_GQ!I11/Counties_HU_GQ!H11-1</f>
        <v>6.0760429533589955E-2</v>
      </c>
      <c r="J11" s="97">
        <f>Counties_HU_GQ!K11-Counties_HU_GQ!J11</f>
        <v>8731</v>
      </c>
      <c r="K11" s="44">
        <f>Counties_HU_GQ!K11/Counties_HU_GQ!J11-1</f>
        <v>0.10578029779861642</v>
      </c>
      <c r="L11" s="94">
        <f>Counties_HU_GQ!M11-Counties_HU_GQ!L11</f>
        <v>-1992</v>
      </c>
      <c r="M11" s="68">
        <f>Counties_HU_GQ!M11/Counties_HU_GQ!L11-1</f>
        <v>-7.0210066262512361E-2</v>
      </c>
      <c r="O11" s="80">
        <f>(Counties_HU_GQ!O11-Counties_HU_GQ!N11)*100</f>
        <v>3.1584317099252246</v>
      </c>
      <c r="P11" s="58"/>
    </row>
    <row r="12" spans="1:16" ht="16" customHeight="1" x14ac:dyDescent="0.4">
      <c r="A12" s="3" t="s">
        <v>11</v>
      </c>
      <c r="B12" s="88">
        <f>Counties_HU_GQ!C12-Counties_HU_GQ!B12</f>
        <v>-732</v>
      </c>
      <c r="C12" s="36">
        <f>Counties_HU_GQ!C12/Counties_HU_GQ!B12-1</f>
        <v>-6.8125343186069554E-3</v>
      </c>
      <c r="D12" s="91">
        <f>Counties_HU_GQ!E12-Counties_HU_GQ!D12</f>
        <v>-187</v>
      </c>
      <c r="E12" s="67">
        <f>Counties_HU_GQ!E12/Counties_HU_GQ!D12-1</f>
        <v>-8.3969465648854991E-2</v>
      </c>
      <c r="F12" s="88">
        <f>Counties_HU_GQ!G12-Counties_HU_GQ!F12</f>
        <v>-545</v>
      </c>
      <c r="G12" s="36">
        <f>Counties_HU_GQ!G12/Counties_HU_GQ!F12-1</f>
        <v>-5.1795251943509424E-3</v>
      </c>
      <c r="H12" s="94">
        <f>Counties_HU_GQ!I12-Counties_HU_GQ!H12</f>
        <v>-758</v>
      </c>
      <c r="I12" s="68">
        <f>Counties_HU_GQ!I12/Counties_HU_GQ!H12-1</f>
        <v>-1.3312726123151486E-2</v>
      </c>
      <c r="J12" s="97">
        <f>Counties_HU_GQ!K12-Counties_HU_GQ!J12</f>
        <v>1178</v>
      </c>
      <c r="K12" s="44">
        <f>Counties_HU_GQ!K12/Counties_HU_GQ!J12-1</f>
        <v>3.3036064838184886E-2</v>
      </c>
      <c r="L12" s="94">
        <f>Counties_HU_GQ!M12-Counties_HU_GQ!L12</f>
        <v>-1936</v>
      </c>
      <c r="M12" s="68">
        <f>Counties_HU_GQ!M12/Counties_HU_GQ!L12-1</f>
        <v>-9.0977443609022601E-2</v>
      </c>
      <c r="O12" s="80">
        <f>(Counties_HU_GQ!O12-Counties_HU_GQ!N12)*100</f>
        <v>2.9418034676029436</v>
      </c>
      <c r="P12" s="58"/>
    </row>
    <row r="13" spans="1:16" ht="16" customHeight="1" x14ac:dyDescent="0.4">
      <c r="A13" s="3" t="s">
        <v>12</v>
      </c>
      <c r="B13" s="88">
        <f>Counties_HU_GQ!C13-Counties_HU_GQ!B13</f>
        <v>63170</v>
      </c>
      <c r="C13" s="36">
        <f>Counties_HU_GQ!C13/Counties_HU_GQ!B13-1</f>
        <v>6.4441889574532452E-2</v>
      </c>
      <c r="D13" s="91">
        <f>Counties_HU_GQ!E13-Counties_HU_GQ!D13</f>
        <v>3361</v>
      </c>
      <c r="E13" s="67">
        <f>Counties_HU_GQ!E13/Counties_HU_GQ!D13-1</f>
        <v>0.13923526243837769</v>
      </c>
      <c r="F13" s="88">
        <f>Counties_HU_GQ!G13-Counties_HU_GQ!F13</f>
        <v>59809</v>
      </c>
      <c r="G13" s="36">
        <f>Counties_HU_GQ!G13/Counties_HU_GQ!F13-1</f>
        <v>6.255360183407177E-2</v>
      </c>
      <c r="H13" s="94">
        <f>Counties_HU_GQ!I13-Counties_HU_GQ!H13</f>
        <v>29223</v>
      </c>
      <c r="I13" s="68">
        <f>Counties_HU_GQ!I13/Counties_HU_GQ!H13-1</f>
        <v>6.6278982737934644E-2</v>
      </c>
      <c r="J13" s="97">
        <f>Counties_HU_GQ!K13-Counties_HU_GQ!J13</f>
        <v>38361</v>
      </c>
      <c r="K13" s="44">
        <f>Counties_HU_GQ!K13/Counties_HU_GQ!J13-1</f>
        <v>9.8700663819276446E-2</v>
      </c>
      <c r="L13" s="94">
        <f>Counties_HU_GQ!M13-Counties_HU_GQ!L13</f>
        <v>-9138</v>
      </c>
      <c r="M13" s="68">
        <f>Counties_HU_GQ!M13/Counties_HU_GQ!L13-1</f>
        <v>-0.17489329939328979</v>
      </c>
      <c r="O13" s="80">
        <f>(Counties_HU_GQ!O13-Counties_HU_GQ!N13)*100</f>
        <v>2.6803133096820364</v>
      </c>
      <c r="P13" s="58"/>
    </row>
    <row r="14" spans="1:16" ht="16" customHeight="1" x14ac:dyDescent="0.4">
      <c r="A14" s="3" t="s">
        <v>14</v>
      </c>
      <c r="B14" s="88">
        <f>Counties_HU_GQ!C14-Counties_HU_GQ!B14</f>
        <v>49494</v>
      </c>
      <c r="C14" s="36">
        <f>Counties_HU_GQ!C14/Counties_HU_GQ!B14-1</f>
        <v>0.13171354818106829</v>
      </c>
      <c r="D14" s="91">
        <f>Counties_HU_GQ!E14-Counties_HU_GQ!D14</f>
        <v>-3475</v>
      </c>
      <c r="E14" s="67">
        <f>Counties_HU_GQ!E14/Counties_HU_GQ!D14-1</f>
        <v>-0.13240617260430554</v>
      </c>
      <c r="F14" s="88">
        <f>Counties_HU_GQ!G14-Counties_HU_GQ!F14</f>
        <v>52969</v>
      </c>
      <c r="G14" s="36">
        <f>Counties_HU_GQ!G14/Counties_HU_GQ!F14-1</f>
        <v>0.15154566912238043</v>
      </c>
      <c r="H14" s="94">
        <f>Counties_HU_GQ!I14-Counties_HU_GQ!H14</f>
        <v>13656</v>
      </c>
      <c r="I14" s="68">
        <f>Counties_HU_GQ!I14/Counties_HU_GQ!H14-1</f>
        <v>8.5767042242906211E-2</v>
      </c>
      <c r="J14" s="97">
        <f>Counties_HU_GQ!K14-Counties_HU_GQ!J14</f>
        <v>21073</v>
      </c>
      <c r="K14" s="44">
        <f>Counties_HU_GQ!K14/Counties_HU_GQ!J14-1</f>
        <v>0.16779202165777529</v>
      </c>
      <c r="L14" s="94">
        <f>Counties_HU_GQ!M14-Counties_HU_GQ!L14</f>
        <v>-7417</v>
      </c>
      <c r="M14" s="68">
        <f>Counties_HU_GQ!M14/Counties_HU_GQ!L14-1</f>
        <v>-0.22053401522359661</v>
      </c>
      <c r="O14" s="80">
        <f>(Counties_HU_GQ!O14-Counties_HU_GQ!N14)*100</f>
        <v>5.9588363844522814</v>
      </c>
      <c r="P14" s="58"/>
    </row>
    <row r="15" spans="1:16" ht="16" customHeight="1" x14ac:dyDescent="0.4">
      <c r="A15" s="3" t="s">
        <v>15</v>
      </c>
      <c r="B15" s="88">
        <f>Counties_HU_GQ!C15-Counties_HU_GQ!B15</f>
        <v>249</v>
      </c>
      <c r="C15" s="36">
        <f>Counties_HU_GQ!C15/Counties_HU_GQ!B15-1</f>
        <v>5.2509489666807685E-3</v>
      </c>
      <c r="D15" s="91">
        <f>Counties_HU_GQ!E15-Counties_HU_GQ!D15</f>
        <v>-224</v>
      </c>
      <c r="E15" s="67">
        <f>Counties_HU_GQ!E15/Counties_HU_GQ!D15-1</f>
        <v>-0.58333333333333326</v>
      </c>
      <c r="F15" s="88">
        <f>Counties_HU_GQ!G15-Counties_HU_GQ!F15</f>
        <v>473</v>
      </c>
      <c r="G15" s="36">
        <f>Counties_HU_GQ!G15/Counties_HU_GQ!F15-1</f>
        <v>1.0056127221702571E-2</v>
      </c>
      <c r="H15" s="94">
        <f>Counties_HU_GQ!I15-Counties_HU_GQ!H15</f>
        <v>719</v>
      </c>
      <c r="I15" s="68">
        <f>Counties_HU_GQ!I15/Counties_HU_GQ!H15-1</f>
        <v>3.9922265408106616E-2</v>
      </c>
      <c r="J15" s="97">
        <f>Counties_HU_GQ!K15-Counties_HU_GQ!J15</f>
        <v>1233</v>
      </c>
      <c r="K15" s="44">
        <f>Counties_HU_GQ!K15/Counties_HU_GQ!J15-1</f>
        <v>7.9873032324933702E-2</v>
      </c>
      <c r="L15" s="94">
        <f>Counties_HU_GQ!M15-Counties_HU_GQ!L15</f>
        <v>-514</v>
      </c>
      <c r="M15" s="68">
        <f>Counties_HU_GQ!M15/Counties_HU_GQ!L15-1</f>
        <v>-0.1997668091721726</v>
      </c>
      <c r="O15" s="80">
        <f>(Counties_HU_GQ!O15-Counties_HU_GQ!N15)*100</f>
        <v>3.2928612787391565</v>
      </c>
      <c r="P15" s="58"/>
    </row>
    <row r="16" spans="1:16" ht="16" customHeight="1" x14ac:dyDescent="0.4">
      <c r="A16" s="3" t="s">
        <v>16</v>
      </c>
      <c r="B16" s="88">
        <f>Counties_HU_GQ!C16-Counties_HU_GQ!B16</f>
        <v>25176</v>
      </c>
      <c r="C16" s="36">
        <f>Counties_HU_GQ!C16/Counties_HU_GQ!B16-1</f>
        <v>0.11929887742675316</v>
      </c>
      <c r="D16" s="91">
        <f>Counties_HU_GQ!E16-Counties_HU_GQ!D16</f>
        <v>510</v>
      </c>
      <c r="E16" s="67">
        <f>Counties_HU_GQ!E16/Counties_HU_GQ!D16-1</f>
        <v>0.14468085106382977</v>
      </c>
      <c r="F16" s="88">
        <f>Counties_HU_GQ!G16-Counties_HU_GQ!F16</f>
        <v>24666</v>
      </c>
      <c r="G16" s="36">
        <f>Counties_HU_GQ!G16/Counties_HU_GQ!F16-1</f>
        <v>0.11886770630529897</v>
      </c>
      <c r="H16" s="94">
        <f>Counties_HU_GQ!I16-Counties_HU_GQ!H16</f>
        <v>10722</v>
      </c>
      <c r="I16" s="68">
        <f>Counties_HU_GQ!I16/Counties_HU_GQ!H16-1</f>
        <v>9.7091422776006908E-2</v>
      </c>
      <c r="J16" s="97">
        <f>Counties_HU_GQ!K16-Counties_HU_GQ!J16</f>
        <v>13522</v>
      </c>
      <c r="K16" s="44">
        <f>Counties_HU_GQ!K16/Counties_HU_GQ!J16-1</f>
        <v>0.14875196638174759</v>
      </c>
      <c r="L16" s="94">
        <f>Counties_HU_GQ!M16-Counties_HU_GQ!L16</f>
        <v>-2800</v>
      </c>
      <c r="M16" s="68">
        <f>Counties_HU_GQ!M16/Counties_HU_GQ!L16-1</f>
        <v>-0.14337651697475551</v>
      </c>
      <c r="O16" s="80">
        <f>(Counties_HU_GQ!O16-Counties_HU_GQ!N16)*100</f>
        <v>3.8761397852259516</v>
      </c>
      <c r="P16" s="58"/>
    </row>
    <row r="17" spans="1:16" ht="16" customHeight="1" x14ac:dyDescent="0.4">
      <c r="A17" s="4" t="s">
        <v>17</v>
      </c>
      <c r="B17" s="89">
        <f>Counties_HU_GQ!C17-Counties_HU_GQ!B17</f>
        <v>8130</v>
      </c>
      <c r="C17" s="37">
        <f>Counties_HU_GQ!C17/Counties_HU_GQ!B17-1</f>
        <v>4.1532354879413091E-2</v>
      </c>
      <c r="D17" s="92">
        <f>Counties_HU_GQ!E17-Counties_HU_GQ!D17</f>
        <v>1427</v>
      </c>
      <c r="E17" s="69">
        <f>Counties_HU_GQ!E17/Counties_HU_GQ!D17-1</f>
        <v>0.24100658672521535</v>
      </c>
      <c r="F17" s="89">
        <f>Counties_HU_GQ!G17-Counties_HU_GQ!F17</f>
        <v>6703</v>
      </c>
      <c r="G17" s="37">
        <f>Counties_HU_GQ!G17/Counties_HU_GQ!F17-1</f>
        <v>3.5310541010377783E-2</v>
      </c>
      <c r="H17" s="95">
        <f>Counties_HU_GQ!I17-Counties_HU_GQ!H17</f>
        <v>4198</v>
      </c>
      <c r="I17" s="70">
        <f>Counties_HU_GQ!I17/Counties_HU_GQ!H17-1</f>
        <v>4.7785998861695989E-2</v>
      </c>
      <c r="J17" s="98">
        <f>Counties_HU_GQ!K17-Counties_HU_GQ!J17</f>
        <v>4822</v>
      </c>
      <c r="K17" s="45">
        <f>Counties_HU_GQ!K17/Counties_HU_GQ!J17-1</f>
        <v>7.4451495360291498E-2</v>
      </c>
      <c r="L17" s="95">
        <f>Counties_HU_GQ!M17-Counties_HU_GQ!L17</f>
        <v>-624</v>
      </c>
      <c r="M17" s="70">
        <f>Counties_HU_GQ!M17/Counties_HU_GQ!L17-1</f>
        <v>-2.7032881341246817E-2</v>
      </c>
      <c r="O17" s="81">
        <f>(Counties_HU_GQ!O17-Counties_HU_GQ!N17)*100</f>
        <v>1.8762430598432633</v>
      </c>
      <c r="P17" s="58"/>
    </row>
    <row r="18" spans="1:16" ht="16" customHeight="1" x14ac:dyDescent="0.4">
      <c r="A18" s="16" t="s">
        <v>111</v>
      </c>
      <c r="B18" s="103">
        <f>Counties_HU_GQ!C18-Counties_HU_GQ!B18</f>
        <v>759485</v>
      </c>
      <c r="C18" s="42">
        <f>Counties_HU_GQ!C18/Counties_HU_GQ!B18-1</f>
        <v>0.11881773781264982</v>
      </c>
      <c r="D18" s="105">
        <f>Counties_HU_GQ!E18-Counties_HU_GQ!D18</f>
        <v>20885</v>
      </c>
      <c r="E18" s="71">
        <f>Counties_HU_GQ!E18/Counties_HU_GQ!D18-1</f>
        <v>0.14983785800378802</v>
      </c>
      <c r="F18" s="103">
        <f>Counties_HU_GQ!G18-Counties_HU_GQ!F18</f>
        <v>738600</v>
      </c>
      <c r="G18" s="42">
        <f>Counties_HU_GQ!G18/Counties_HU_GQ!F18-1</f>
        <v>0.11812623577939085</v>
      </c>
      <c r="H18" s="107">
        <f>Counties_HU_GQ!I18-Counties_HU_GQ!H18</f>
        <v>237474</v>
      </c>
      <c r="I18" s="72">
        <f>Counties_HU_GQ!I18/Counties_HU_GQ!H18-1</f>
        <v>8.3484559466146635E-2</v>
      </c>
      <c r="J18" s="103">
        <f>Counties_HU_GQ!K18-Counties_HU_GQ!J18</f>
        <v>324888</v>
      </c>
      <c r="K18" s="42">
        <f>Counties_HU_GQ!K18/Counties_HU_GQ!J18-1</f>
        <v>0.1364508040772956</v>
      </c>
      <c r="L18" s="107">
        <f>Counties_HU_GQ!M18-Counties_HU_GQ!L18</f>
        <v>-87414</v>
      </c>
      <c r="M18" s="72">
        <f>Counties_HU_GQ!M18/Counties_HU_GQ!L18-1</f>
        <v>-0.18858082220151184</v>
      </c>
      <c r="O18" s="82">
        <f>(Counties_HU_GQ!O18-Counties_HU_GQ!N18)*100</f>
        <v>4.0918915884717633</v>
      </c>
      <c r="P18" s="58"/>
    </row>
    <row r="20" spans="1:16" ht="14.15" customHeight="1" x14ac:dyDescent="0.4">
      <c r="A20" s="25"/>
    </row>
  </sheetData>
  <printOptions horizontalCentered="1" verticalCentered="1"/>
  <pageMargins left="0.65" right="0.57999999999999996" top="1" bottom="1" header="0.3" footer="0.3"/>
  <pageSetup paperSize="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134"/>
  <sheetViews>
    <sheetView zoomScaleNormal="100" workbookViewId="0">
      <pane xSplit="2" ySplit="2" topLeftCell="C3" activePane="bottomRight" state="frozen"/>
      <selection activeCell="Y20" sqref="Y20"/>
      <selection pane="topRight" activeCell="Y20" sqref="Y20"/>
      <selection pane="bottomLeft" activeCell="Y20" sqref="Y20"/>
      <selection pane="bottomRight" activeCell="C3" sqref="C3"/>
    </sheetView>
  </sheetViews>
  <sheetFormatPr defaultRowHeight="14.15" customHeight="1" x14ac:dyDescent="0.4"/>
  <cols>
    <col min="1" max="1" width="7" customWidth="1"/>
    <col min="2" max="2" width="16" customWidth="1"/>
    <col min="3" max="4" width="12.69140625" customWidth="1"/>
    <col min="5" max="8" width="12.69140625" style="50" customWidth="1"/>
    <col min="9" max="14" width="12.69140625" customWidth="1"/>
    <col min="15" max="16" width="9.84375" customWidth="1"/>
    <col min="17" max="17" width="10.53515625" customWidth="1"/>
    <col min="18" max="18" width="10.15234375" customWidth="1"/>
    <col min="19" max="19" width="5.3828125" customWidth="1"/>
    <col min="20" max="20" width="10.53515625" customWidth="1"/>
  </cols>
  <sheetData>
    <row r="1" spans="1:18" ht="18.899999999999999" customHeight="1" thickBot="1" x14ac:dyDescent="0.45">
      <c r="A1" s="114" t="s">
        <v>143</v>
      </c>
    </row>
    <row r="2" spans="1:18" ht="54.75" customHeight="1" thickBot="1" x14ac:dyDescent="0.45">
      <c r="A2" s="111"/>
      <c r="B2" s="112"/>
      <c r="C2" s="33" t="s">
        <v>19</v>
      </c>
      <c r="D2" s="33" t="s">
        <v>116</v>
      </c>
      <c r="E2" s="46" t="s">
        <v>114</v>
      </c>
      <c r="F2" s="46" t="s">
        <v>121</v>
      </c>
      <c r="G2" s="33" t="s">
        <v>115</v>
      </c>
      <c r="H2" s="33" t="s">
        <v>122</v>
      </c>
      <c r="I2" s="8" t="s">
        <v>20</v>
      </c>
      <c r="J2" s="8" t="s">
        <v>117</v>
      </c>
      <c r="K2" s="33" t="s">
        <v>21</v>
      </c>
      <c r="L2" s="33" t="s">
        <v>118</v>
      </c>
      <c r="M2" s="8" t="s">
        <v>22</v>
      </c>
      <c r="N2" s="8" t="s">
        <v>119</v>
      </c>
      <c r="O2" s="33" t="s">
        <v>135</v>
      </c>
      <c r="P2" s="33" t="s">
        <v>136</v>
      </c>
      <c r="Q2" s="8" t="s">
        <v>112</v>
      </c>
      <c r="R2" s="8" t="s">
        <v>120</v>
      </c>
    </row>
    <row r="3" spans="1:18" ht="14.15" customHeight="1" x14ac:dyDescent="0.4">
      <c r="A3" s="113" t="s">
        <v>1</v>
      </c>
      <c r="B3" s="110"/>
      <c r="C3" s="35">
        <v>71518</v>
      </c>
      <c r="D3" s="35">
        <v>66021</v>
      </c>
      <c r="E3" s="51">
        <v>941</v>
      </c>
      <c r="F3" s="51">
        <v>1207</v>
      </c>
      <c r="G3" s="35">
        <f>C3-E3</f>
        <v>70577</v>
      </c>
      <c r="H3" s="35">
        <f>D3-F3</f>
        <v>64814</v>
      </c>
      <c r="I3" s="5">
        <v>32514</v>
      </c>
      <c r="J3" s="5">
        <v>28723</v>
      </c>
      <c r="K3" s="41">
        <v>22771</v>
      </c>
      <c r="L3" s="41">
        <v>22103</v>
      </c>
      <c r="M3" s="5">
        <v>9743</v>
      </c>
      <c r="N3" s="5">
        <v>6620</v>
      </c>
      <c r="O3" s="34">
        <f>K3/I3</f>
        <v>0.70034446699883124</v>
      </c>
      <c r="P3" s="43">
        <f t="shared" ref="P3:P66" si="0">L3/J3</f>
        <v>0.76952268217108244</v>
      </c>
      <c r="Q3" s="24">
        <f>G3/K3</f>
        <v>3.0994247068639935</v>
      </c>
      <c r="R3" s="24">
        <f>H3/L3</f>
        <v>2.9323621227887617</v>
      </c>
    </row>
    <row r="4" spans="1:18" ht="14.15" customHeight="1" x14ac:dyDescent="0.4">
      <c r="A4" s="18"/>
      <c r="B4" s="9" t="s">
        <v>40</v>
      </c>
      <c r="C4" s="29">
        <v>4885</v>
      </c>
      <c r="D4" s="29">
        <v>4395</v>
      </c>
      <c r="E4" s="52">
        <v>0</v>
      </c>
      <c r="F4" s="52">
        <v>0</v>
      </c>
      <c r="G4" s="29">
        <f t="shared" ref="G4:H67" si="1">C4-E4</f>
        <v>4885</v>
      </c>
      <c r="H4" s="29">
        <f t="shared" si="1"/>
        <v>4395</v>
      </c>
      <c r="I4" s="6">
        <v>2045</v>
      </c>
      <c r="J4" s="6">
        <v>1910</v>
      </c>
      <c r="K4" s="39">
        <v>1734</v>
      </c>
      <c r="L4" s="39">
        <v>1588</v>
      </c>
      <c r="M4" s="6">
        <v>311</v>
      </c>
      <c r="N4" s="6">
        <v>322</v>
      </c>
      <c r="O4" s="36">
        <f t="shared" ref="O4:O67" si="2">K4/I4</f>
        <v>0.84792176039119804</v>
      </c>
      <c r="P4" s="44">
        <f t="shared" si="0"/>
        <v>0.83141361256544499</v>
      </c>
      <c r="Q4" s="21">
        <f t="shared" ref="Q4:Q67" si="3">G4/K4</f>
        <v>2.8171856978085352</v>
      </c>
      <c r="R4" s="21">
        <f t="shared" ref="R4:R67" si="4">H4/L4</f>
        <v>2.7676322418136019</v>
      </c>
    </row>
    <row r="5" spans="1:18" ht="14.15" customHeight="1" x14ac:dyDescent="0.4">
      <c r="A5" s="18"/>
      <c r="B5" s="9" t="s">
        <v>71</v>
      </c>
      <c r="C5" s="29">
        <v>3480</v>
      </c>
      <c r="D5" s="29">
        <v>3417</v>
      </c>
      <c r="E5" s="52">
        <v>105</v>
      </c>
      <c r="F5" s="52">
        <v>80</v>
      </c>
      <c r="G5" s="29">
        <f t="shared" si="1"/>
        <v>3375</v>
      </c>
      <c r="H5" s="29">
        <f t="shared" si="1"/>
        <v>3337</v>
      </c>
      <c r="I5" s="6">
        <v>1476</v>
      </c>
      <c r="J5" s="6">
        <v>1349</v>
      </c>
      <c r="K5" s="39">
        <v>1168</v>
      </c>
      <c r="L5" s="39">
        <v>1147</v>
      </c>
      <c r="M5" s="6">
        <v>308</v>
      </c>
      <c r="N5" s="6">
        <v>202</v>
      </c>
      <c r="O5" s="36">
        <f t="shared" si="2"/>
        <v>0.79132791327913277</v>
      </c>
      <c r="P5" s="44">
        <f t="shared" si="0"/>
        <v>0.85025945144551518</v>
      </c>
      <c r="Q5" s="21">
        <f t="shared" si="3"/>
        <v>2.889554794520548</v>
      </c>
      <c r="R5" s="21">
        <f t="shared" si="4"/>
        <v>2.9093286835222321</v>
      </c>
    </row>
    <row r="6" spans="1:18" ht="14.15" customHeight="1" x14ac:dyDescent="0.4">
      <c r="A6" s="18"/>
      <c r="B6" s="9" t="s">
        <v>65</v>
      </c>
      <c r="C6" s="29">
        <v>1961</v>
      </c>
      <c r="D6" s="29">
        <v>1717</v>
      </c>
      <c r="E6" s="52">
        <v>0</v>
      </c>
      <c r="F6" s="52">
        <v>0</v>
      </c>
      <c r="G6" s="29">
        <f t="shared" si="1"/>
        <v>1961</v>
      </c>
      <c r="H6" s="29">
        <f t="shared" si="1"/>
        <v>1717</v>
      </c>
      <c r="I6" s="6">
        <v>954</v>
      </c>
      <c r="J6" s="6">
        <v>881</v>
      </c>
      <c r="K6" s="39">
        <v>775</v>
      </c>
      <c r="L6" s="39">
        <v>746</v>
      </c>
      <c r="M6" s="6">
        <v>179</v>
      </c>
      <c r="N6" s="6">
        <v>135</v>
      </c>
      <c r="O6" s="36">
        <f t="shared" si="2"/>
        <v>0.81236897274633124</v>
      </c>
      <c r="P6" s="44">
        <f t="shared" si="0"/>
        <v>0.84676503972758232</v>
      </c>
      <c r="Q6" s="21">
        <f t="shared" si="3"/>
        <v>2.5303225806451612</v>
      </c>
      <c r="R6" s="21">
        <f t="shared" si="4"/>
        <v>2.3016085790884717</v>
      </c>
    </row>
    <row r="7" spans="1:18" ht="14.15" customHeight="1" thickBot="1" x14ac:dyDescent="0.45">
      <c r="A7" s="19"/>
      <c r="B7" s="9" t="s">
        <v>70</v>
      </c>
      <c r="C7" s="29">
        <f t="shared" ref="C7" si="5">C3-SUM(C4:C6)</f>
        <v>61192</v>
      </c>
      <c r="D7" s="29">
        <f>D3-SUM(D4:D6)</f>
        <v>56492</v>
      </c>
      <c r="E7" s="52">
        <v>836</v>
      </c>
      <c r="F7" s="52">
        <f>F3-SUM(F4:F6)</f>
        <v>1127</v>
      </c>
      <c r="G7" s="29">
        <f t="shared" si="1"/>
        <v>60356</v>
      </c>
      <c r="H7" s="29">
        <f t="shared" si="1"/>
        <v>55365</v>
      </c>
      <c r="I7" s="6">
        <f t="shared" ref="I7" si="6">I3-SUM(I4:I6)</f>
        <v>28039</v>
      </c>
      <c r="J7" s="6">
        <f>J3-SUM(J4:J6)</f>
        <v>24583</v>
      </c>
      <c r="K7" s="39">
        <f t="shared" ref="K7" si="7">K3-SUM(K4:K6)</f>
        <v>19094</v>
      </c>
      <c r="L7" s="39">
        <f>L3-SUM(L4:L6)</f>
        <v>18622</v>
      </c>
      <c r="M7" s="6">
        <f t="shared" ref="M7" si="8">M3-SUM(M4:M6)</f>
        <v>8945</v>
      </c>
      <c r="N7" s="6">
        <f>N3-SUM(N4:N6)</f>
        <v>5961</v>
      </c>
      <c r="O7" s="36">
        <f t="shared" si="2"/>
        <v>0.68098006348300577</v>
      </c>
      <c r="P7" s="44">
        <f t="shared" si="0"/>
        <v>0.7575153561404222</v>
      </c>
      <c r="Q7" s="21">
        <f t="shared" si="3"/>
        <v>3.1609929820886142</v>
      </c>
      <c r="R7" s="21">
        <f t="shared" si="4"/>
        <v>2.9730963376651274</v>
      </c>
    </row>
    <row r="8" spans="1:18" ht="14.15" customHeight="1" x14ac:dyDescent="0.4">
      <c r="A8" s="109" t="s">
        <v>2</v>
      </c>
      <c r="B8" s="110"/>
      <c r="C8" s="35">
        <v>131346</v>
      </c>
      <c r="D8" s="35">
        <v>125447</v>
      </c>
      <c r="E8" s="51">
        <v>6271</v>
      </c>
      <c r="F8" s="51">
        <v>5103</v>
      </c>
      <c r="G8" s="35">
        <f t="shared" si="1"/>
        <v>125075</v>
      </c>
      <c r="H8" s="35">
        <f t="shared" si="1"/>
        <v>120344</v>
      </c>
      <c r="I8" s="5">
        <v>59041</v>
      </c>
      <c r="J8" s="5">
        <v>58648</v>
      </c>
      <c r="K8" s="35">
        <v>50865</v>
      </c>
      <c r="L8" s="35">
        <v>50936</v>
      </c>
      <c r="M8" s="5">
        <v>8176</v>
      </c>
      <c r="N8" s="5">
        <v>7712</v>
      </c>
      <c r="O8" s="34">
        <f t="shared" si="2"/>
        <v>0.86151996070527259</v>
      </c>
      <c r="P8" s="34">
        <f t="shared" si="0"/>
        <v>0.86850361478652294</v>
      </c>
      <c r="Q8" s="24">
        <f t="shared" si="3"/>
        <v>2.4589599921360463</v>
      </c>
      <c r="R8" s="24">
        <f t="shared" si="4"/>
        <v>2.3626511700958064</v>
      </c>
    </row>
    <row r="9" spans="1:18" ht="14.15" customHeight="1" x14ac:dyDescent="0.4">
      <c r="A9" s="10"/>
      <c r="B9" s="9" t="s">
        <v>25</v>
      </c>
      <c r="C9" s="29">
        <v>5105</v>
      </c>
      <c r="D9" s="29">
        <v>5355</v>
      </c>
      <c r="E9" s="52">
        <v>74</v>
      </c>
      <c r="F9" s="52">
        <v>35</v>
      </c>
      <c r="G9" s="29">
        <f t="shared" si="1"/>
        <v>5031</v>
      </c>
      <c r="H9" s="29">
        <f t="shared" si="1"/>
        <v>5320</v>
      </c>
      <c r="I9" s="6">
        <v>2941</v>
      </c>
      <c r="J9" s="6">
        <v>3114</v>
      </c>
      <c r="K9" s="39">
        <v>2369</v>
      </c>
      <c r="L9" s="39">
        <v>2579</v>
      </c>
      <c r="M9" s="6">
        <v>572</v>
      </c>
      <c r="N9" s="6">
        <v>535</v>
      </c>
      <c r="O9" s="36">
        <f t="shared" si="2"/>
        <v>0.80550833049982995</v>
      </c>
      <c r="P9" s="44">
        <f t="shared" si="0"/>
        <v>0.82819524727039173</v>
      </c>
      <c r="Q9" s="21">
        <f t="shared" si="3"/>
        <v>2.123680878007598</v>
      </c>
      <c r="R9" s="21">
        <f t="shared" si="4"/>
        <v>2.0628150445909266</v>
      </c>
    </row>
    <row r="10" spans="1:18" ht="14.15" customHeight="1" x14ac:dyDescent="0.4">
      <c r="A10" s="10"/>
      <c r="B10" s="9" t="s">
        <v>26</v>
      </c>
      <c r="C10" s="29">
        <v>5575</v>
      </c>
      <c r="D10" s="29">
        <v>4923</v>
      </c>
      <c r="E10" s="52">
        <v>242</v>
      </c>
      <c r="F10" s="52">
        <v>216</v>
      </c>
      <c r="G10" s="29">
        <f t="shared" si="1"/>
        <v>5333</v>
      </c>
      <c r="H10" s="29">
        <f t="shared" si="1"/>
        <v>4707</v>
      </c>
      <c r="I10" s="6">
        <v>3284</v>
      </c>
      <c r="J10" s="6">
        <v>3138</v>
      </c>
      <c r="K10" s="39">
        <v>2620</v>
      </c>
      <c r="L10" s="39">
        <v>2464</v>
      </c>
      <c r="M10" s="6">
        <v>664</v>
      </c>
      <c r="N10" s="6">
        <v>674</v>
      </c>
      <c r="O10" s="36">
        <f t="shared" si="2"/>
        <v>0.79780755176613882</v>
      </c>
      <c r="P10" s="44">
        <f t="shared" si="0"/>
        <v>0.78521351179094967</v>
      </c>
      <c r="Q10" s="21">
        <f t="shared" si="3"/>
        <v>2.0354961832061069</v>
      </c>
      <c r="R10" s="21">
        <f t="shared" si="4"/>
        <v>1.9103084415584415</v>
      </c>
    </row>
    <row r="11" spans="1:18" ht="14.15" customHeight="1" x14ac:dyDescent="0.4">
      <c r="A11" s="10"/>
      <c r="B11" s="9" t="s">
        <v>72</v>
      </c>
      <c r="C11" s="29">
        <v>17378</v>
      </c>
      <c r="D11" s="29">
        <v>16534</v>
      </c>
      <c r="E11" s="52">
        <v>2531</v>
      </c>
      <c r="F11" s="52">
        <v>2153</v>
      </c>
      <c r="G11" s="29">
        <f t="shared" si="1"/>
        <v>14847</v>
      </c>
      <c r="H11" s="29">
        <f t="shared" si="1"/>
        <v>14381</v>
      </c>
      <c r="I11" s="6">
        <v>5652</v>
      </c>
      <c r="J11" s="6">
        <v>5669</v>
      </c>
      <c r="K11" s="39">
        <v>4986</v>
      </c>
      <c r="L11" s="39">
        <v>4972</v>
      </c>
      <c r="M11" s="6">
        <v>666</v>
      </c>
      <c r="N11" s="6">
        <v>697</v>
      </c>
      <c r="O11" s="36">
        <f t="shared" si="2"/>
        <v>0.88216560509554143</v>
      </c>
      <c r="P11" s="44">
        <f t="shared" si="0"/>
        <v>0.87705062621273588</v>
      </c>
      <c r="Q11" s="21">
        <f t="shared" si="3"/>
        <v>2.9777376654632972</v>
      </c>
      <c r="R11" s="21">
        <f t="shared" si="4"/>
        <v>2.8923974255832663</v>
      </c>
    </row>
    <row r="12" spans="1:18" ht="14.15" customHeight="1" x14ac:dyDescent="0.4">
      <c r="A12" s="10"/>
      <c r="B12" s="12" t="s">
        <v>48</v>
      </c>
      <c r="C12" s="29">
        <v>1853</v>
      </c>
      <c r="D12" s="29">
        <v>1626</v>
      </c>
      <c r="E12" s="52">
        <v>2</v>
      </c>
      <c r="F12" s="52">
        <v>0</v>
      </c>
      <c r="G12" s="29">
        <f t="shared" si="1"/>
        <v>1851</v>
      </c>
      <c r="H12" s="29">
        <f t="shared" si="1"/>
        <v>1626</v>
      </c>
      <c r="I12" s="6">
        <v>920</v>
      </c>
      <c r="J12" s="6">
        <v>869</v>
      </c>
      <c r="K12" s="39">
        <v>782</v>
      </c>
      <c r="L12" s="39">
        <v>774</v>
      </c>
      <c r="M12" s="6">
        <v>138</v>
      </c>
      <c r="N12" s="6">
        <v>95</v>
      </c>
      <c r="O12" s="36">
        <f t="shared" si="2"/>
        <v>0.85</v>
      </c>
      <c r="P12" s="44">
        <f t="shared" si="0"/>
        <v>0.89067894131185266</v>
      </c>
      <c r="Q12" s="21">
        <f t="shared" si="3"/>
        <v>2.367007672634271</v>
      </c>
      <c r="R12" s="21">
        <f t="shared" si="4"/>
        <v>2.1007751937984498</v>
      </c>
    </row>
    <row r="13" spans="1:18" ht="14.15" customHeight="1" x14ac:dyDescent="0.4">
      <c r="A13" s="10"/>
      <c r="B13" s="9" t="s">
        <v>73</v>
      </c>
      <c r="C13" s="29">
        <v>43888</v>
      </c>
      <c r="D13" s="29">
        <v>45308</v>
      </c>
      <c r="E13" s="52">
        <v>3037</v>
      </c>
      <c r="F13" s="52">
        <v>2363</v>
      </c>
      <c r="G13" s="29">
        <f t="shared" si="1"/>
        <v>40851</v>
      </c>
      <c r="H13" s="29">
        <f t="shared" si="1"/>
        <v>42945</v>
      </c>
      <c r="I13" s="6">
        <v>18742</v>
      </c>
      <c r="J13" s="6">
        <v>20051</v>
      </c>
      <c r="K13" s="39">
        <v>17059</v>
      </c>
      <c r="L13" s="39">
        <v>18464</v>
      </c>
      <c r="M13" s="6">
        <v>1683</v>
      </c>
      <c r="N13" s="6">
        <v>1587</v>
      </c>
      <c r="O13" s="36">
        <f t="shared" si="2"/>
        <v>0.91020168605271579</v>
      </c>
      <c r="P13" s="44">
        <f t="shared" si="0"/>
        <v>0.92085182783901054</v>
      </c>
      <c r="Q13" s="21">
        <f t="shared" si="3"/>
        <v>2.3946890204584093</v>
      </c>
      <c r="R13" s="21">
        <f t="shared" si="4"/>
        <v>2.3258773830155981</v>
      </c>
    </row>
    <row r="14" spans="1:18" ht="14.15" customHeight="1" x14ac:dyDescent="0.4">
      <c r="A14" s="10"/>
      <c r="B14" s="9" t="s">
        <v>74</v>
      </c>
      <c r="C14" s="29">
        <v>1380</v>
      </c>
      <c r="D14" s="29">
        <v>1308</v>
      </c>
      <c r="E14" s="52">
        <v>0</v>
      </c>
      <c r="F14" s="52">
        <v>0</v>
      </c>
      <c r="G14" s="29">
        <f t="shared" si="1"/>
        <v>1380</v>
      </c>
      <c r="H14" s="29">
        <f t="shared" si="1"/>
        <v>1308</v>
      </c>
      <c r="I14" s="6">
        <v>864</v>
      </c>
      <c r="J14" s="6">
        <v>812</v>
      </c>
      <c r="K14" s="39">
        <v>663</v>
      </c>
      <c r="L14" s="39">
        <v>677</v>
      </c>
      <c r="M14" s="6">
        <v>201</v>
      </c>
      <c r="N14" s="6">
        <v>135</v>
      </c>
      <c r="O14" s="36">
        <f t="shared" si="2"/>
        <v>0.76736111111111116</v>
      </c>
      <c r="P14" s="44">
        <f t="shared" si="0"/>
        <v>0.83374384236453203</v>
      </c>
      <c r="Q14" s="21">
        <f t="shared" si="3"/>
        <v>2.0814479638009051</v>
      </c>
      <c r="R14" s="21">
        <f t="shared" si="4"/>
        <v>1.93205317577548</v>
      </c>
    </row>
    <row r="15" spans="1:18" ht="14.15" customHeight="1" x14ac:dyDescent="0.4">
      <c r="A15" s="10"/>
      <c r="B15" s="9" t="s">
        <v>75</v>
      </c>
      <c r="C15" s="29">
        <v>3757</v>
      </c>
      <c r="D15" s="29">
        <v>3213</v>
      </c>
      <c r="E15" s="52">
        <v>27</v>
      </c>
      <c r="F15" s="52">
        <v>15</v>
      </c>
      <c r="G15" s="29">
        <f t="shared" si="1"/>
        <v>3730</v>
      </c>
      <c r="H15" s="29">
        <f t="shared" si="1"/>
        <v>3198</v>
      </c>
      <c r="I15" s="6">
        <v>1659</v>
      </c>
      <c r="J15" s="6">
        <v>1512</v>
      </c>
      <c r="K15" s="39">
        <v>1421</v>
      </c>
      <c r="L15" s="39">
        <v>1268</v>
      </c>
      <c r="M15" s="6">
        <v>238</v>
      </c>
      <c r="N15" s="6">
        <v>244</v>
      </c>
      <c r="O15" s="36">
        <f t="shared" si="2"/>
        <v>0.85654008438818563</v>
      </c>
      <c r="P15" s="44">
        <f t="shared" si="0"/>
        <v>0.83862433862433861</v>
      </c>
      <c r="Q15" s="21">
        <f t="shared" si="3"/>
        <v>2.624912033779029</v>
      </c>
      <c r="R15" s="21">
        <f t="shared" si="4"/>
        <v>2.5220820189274447</v>
      </c>
    </row>
    <row r="16" spans="1:18" ht="14.15" customHeight="1" thickBot="1" x14ac:dyDescent="0.45">
      <c r="A16" s="10"/>
      <c r="B16" s="9" t="s">
        <v>70</v>
      </c>
      <c r="C16" s="29">
        <f t="shared" ref="C16" si="9">C8-SUM(C9:C15)</f>
        <v>52410</v>
      </c>
      <c r="D16" s="29">
        <f>D8-SUM(D9:D15)</f>
        <v>47180</v>
      </c>
      <c r="E16" s="52">
        <v>358</v>
      </c>
      <c r="F16" s="52">
        <f>F8-SUM(F9:F15)</f>
        <v>321</v>
      </c>
      <c r="G16" s="29">
        <f t="shared" si="1"/>
        <v>52052</v>
      </c>
      <c r="H16" s="29">
        <f t="shared" si="1"/>
        <v>46859</v>
      </c>
      <c r="I16" s="6">
        <f t="shared" ref="I16" si="10">I8-SUM(I9:I15)</f>
        <v>24979</v>
      </c>
      <c r="J16" s="6">
        <f>J8-SUM(J9:J15)</f>
        <v>23483</v>
      </c>
      <c r="K16" s="39">
        <f t="shared" ref="K16" si="11">K8-SUM(K9:K15)</f>
        <v>20965</v>
      </c>
      <c r="L16" s="39">
        <f>L8-SUM(L9:L15)</f>
        <v>19738</v>
      </c>
      <c r="M16" s="6">
        <f t="shared" ref="M16" si="12">M8-SUM(M9:M15)</f>
        <v>4014</v>
      </c>
      <c r="N16" s="6">
        <f>N8-SUM(N9:N15)</f>
        <v>3745</v>
      </c>
      <c r="O16" s="36">
        <f t="shared" si="2"/>
        <v>0.83930501621361941</v>
      </c>
      <c r="P16" s="44">
        <f t="shared" si="0"/>
        <v>0.84052293148234891</v>
      </c>
      <c r="Q16" s="21">
        <f t="shared" si="3"/>
        <v>2.4828046744574293</v>
      </c>
      <c r="R16" s="21">
        <f t="shared" si="4"/>
        <v>2.3740500557300637</v>
      </c>
    </row>
    <row r="17" spans="1:18" ht="14.15" customHeight="1" x14ac:dyDescent="0.4">
      <c r="A17" s="109" t="s">
        <v>3</v>
      </c>
      <c r="B17" s="110"/>
      <c r="C17" s="35">
        <v>134421</v>
      </c>
      <c r="D17" s="35">
        <v>145101</v>
      </c>
      <c r="E17" s="51">
        <v>8834</v>
      </c>
      <c r="F17" s="51">
        <v>12010</v>
      </c>
      <c r="G17" s="35">
        <f t="shared" si="1"/>
        <v>125587</v>
      </c>
      <c r="H17" s="35">
        <f t="shared" si="1"/>
        <v>133091</v>
      </c>
      <c r="I17" s="5">
        <v>63321</v>
      </c>
      <c r="J17" s="5">
        <v>69108</v>
      </c>
      <c r="K17" s="35">
        <v>46711</v>
      </c>
      <c r="L17" s="35">
        <v>51320</v>
      </c>
      <c r="M17" s="5">
        <v>16610</v>
      </c>
      <c r="N17" s="5">
        <v>17788</v>
      </c>
      <c r="O17" s="34">
        <f t="shared" si="2"/>
        <v>0.73768575985849871</v>
      </c>
      <c r="P17" s="34">
        <f t="shared" si="0"/>
        <v>0.7426057764658216</v>
      </c>
      <c r="Q17" s="24">
        <f t="shared" si="3"/>
        <v>2.68859583395774</v>
      </c>
      <c r="R17" s="24">
        <f t="shared" si="4"/>
        <v>2.5933554169914261</v>
      </c>
    </row>
    <row r="18" spans="1:18" ht="14.15" customHeight="1" x14ac:dyDescent="0.4">
      <c r="A18" s="10"/>
      <c r="B18" s="9" t="s">
        <v>76</v>
      </c>
      <c r="C18" s="29">
        <v>65870</v>
      </c>
      <c r="D18" s="29">
        <v>76831</v>
      </c>
      <c r="E18" s="52">
        <v>8076</v>
      </c>
      <c r="F18" s="52">
        <v>11025</v>
      </c>
      <c r="G18" s="29">
        <f t="shared" si="1"/>
        <v>57794</v>
      </c>
      <c r="H18" s="29">
        <f t="shared" si="1"/>
        <v>65806</v>
      </c>
      <c r="I18" s="6">
        <v>26254</v>
      </c>
      <c r="J18" s="6">
        <v>31369</v>
      </c>
      <c r="K18" s="39">
        <v>22836</v>
      </c>
      <c r="L18" s="39">
        <v>26632</v>
      </c>
      <c r="M18" s="6">
        <v>3418</v>
      </c>
      <c r="N18" s="6">
        <v>4737</v>
      </c>
      <c r="O18" s="36">
        <f t="shared" si="2"/>
        <v>0.86981031461872471</v>
      </c>
      <c r="P18" s="44">
        <f t="shared" si="0"/>
        <v>0.84899104211163889</v>
      </c>
      <c r="Q18" s="21">
        <f t="shared" si="3"/>
        <v>2.5308285163776492</v>
      </c>
      <c r="R18" s="21">
        <f t="shared" si="4"/>
        <v>2.4709372183838991</v>
      </c>
    </row>
    <row r="19" spans="1:18" ht="14.15" customHeight="1" x14ac:dyDescent="0.4">
      <c r="A19" s="10"/>
      <c r="B19" s="9" t="s">
        <v>43</v>
      </c>
      <c r="C19" s="29">
        <v>1314</v>
      </c>
      <c r="D19" s="29">
        <v>1323</v>
      </c>
      <c r="E19" s="52">
        <v>0</v>
      </c>
      <c r="F19" s="52">
        <v>34</v>
      </c>
      <c r="G19" s="29">
        <f t="shared" si="1"/>
        <v>1314</v>
      </c>
      <c r="H19" s="29">
        <f t="shared" si="1"/>
        <v>1289</v>
      </c>
      <c r="I19" s="6">
        <v>578</v>
      </c>
      <c r="J19" s="6">
        <v>554</v>
      </c>
      <c r="K19" s="39">
        <v>488</v>
      </c>
      <c r="L19" s="39">
        <v>490</v>
      </c>
      <c r="M19" s="6">
        <v>90</v>
      </c>
      <c r="N19" s="6">
        <v>64</v>
      </c>
      <c r="O19" s="36">
        <f t="shared" si="2"/>
        <v>0.84429065743944631</v>
      </c>
      <c r="P19" s="44">
        <f t="shared" si="0"/>
        <v>0.8844765342960289</v>
      </c>
      <c r="Q19" s="21">
        <f t="shared" si="3"/>
        <v>2.692622950819672</v>
      </c>
      <c r="R19" s="21">
        <f t="shared" si="4"/>
        <v>2.630612244897959</v>
      </c>
    </row>
    <row r="20" spans="1:18" ht="14.15" customHeight="1" x14ac:dyDescent="0.4">
      <c r="A20" s="10"/>
      <c r="B20" s="9" t="s">
        <v>77</v>
      </c>
      <c r="C20" s="29">
        <v>7247</v>
      </c>
      <c r="D20" s="29">
        <v>7440</v>
      </c>
      <c r="E20" s="52">
        <v>19</v>
      </c>
      <c r="F20" s="52">
        <v>37</v>
      </c>
      <c r="G20" s="29">
        <f t="shared" si="1"/>
        <v>7228</v>
      </c>
      <c r="H20" s="29">
        <f t="shared" si="1"/>
        <v>7403</v>
      </c>
      <c r="I20" s="6">
        <v>2787</v>
      </c>
      <c r="J20" s="6">
        <v>2992</v>
      </c>
      <c r="K20" s="39">
        <v>2518</v>
      </c>
      <c r="L20" s="39">
        <v>2580</v>
      </c>
      <c r="M20" s="6">
        <v>269</v>
      </c>
      <c r="N20" s="6">
        <v>412</v>
      </c>
      <c r="O20" s="36">
        <f t="shared" si="2"/>
        <v>0.90348044492285606</v>
      </c>
      <c r="P20" s="44">
        <f t="shared" si="0"/>
        <v>0.86229946524064172</v>
      </c>
      <c r="Q20" s="21">
        <f t="shared" si="3"/>
        <v>2.8705321683876091</v>
      </c>
      <c r="R20" s="21">
        <f t="shared" si="4"/>
        <v>2.8693798449612404</v>
      </c>
    </row>
    <row r="21" spans="1:18" ht="14.15" customHeight="1" x14ac:dyDescent="0.4">
      <c r="A21" s="10"/>
      <c r="B21" s="9" t="s">
        <v>78</v>
      </c>
      <c r="C21" s="29">
        <v>2842</v>
      </c>
      <c r="D21" s="29">
        <v>2547</v>
      </c>
      <c r="E21" s="52">
        <v>0</v>
      </c>
      <c r="F21" s="52">
        <v>0</v>
      </c>
      <c r="G21" s="29">
        <f t="shared" si="1"/>
        <v>2842</v>
      </c>
      <c r="H21" s="29">
        <f t="shared" si="1"/>
        <v>2547</v>
      </c>
      <c r="I21" s="6">
        <v>2004</v>
      </c>
      <c r="J21" s="6">
        <v>2091</v>
      </c>
      <c r="K21" s="39">
        <v>1491</v>
      </c>
      <c r="L21" s="39">
        <v>1367</v>
      </c>
      <c r="M21" s="6">
        <v>513</v>
      </c>
      <c r="N21" s="6">
        <v>724</v>
      </c>
      <c r="O21" s="36">
        <f t="shared" si="2"/>
        <v>0.74401197604790414</v>
      </c>
      <c r="P21" s="44">
        <f t="shared" si="0"/>
        <v>0.65375418460066959</v>
      </c>
      <c r="Q21" s="21">
        <f t="shared" si="3"/>
        <v>1.9061032863849765</v>
      </c>
      <c r="R21" s="21">
        <f t="shared" si="4"/>
        <v>1.8632040965618142</v>
      </c>
    </row>
    <row r="22" spans="1:18" ht="14.15" customHeight="1" x14ac:dyDescent="0.4">
      <c r="A22" s="10"/>
      <c r="B22" s="9" t="s">
        <v>69</v>
      </c>
      <c r="C22" s="29">
        <v>558</v>
      </c>
      <c r="D22" s="29">
        <v>603</v>
      </c>
      <c r="E22" s="52">
        <v>28</v>
      </c>
      <c r="F22" s="52">
        <v>127</v>
      </c>
      <c r="G22" s="29">
        <f t="shared" si="1"/>
        <v>530</v>
      </c>
      <c r="H22" s="29">
        <f t="shared" si="1"/>
        <v>476</v>
      </c>
      <c r="I22" s="6">
        <v>289</v>
      </c>
      <c r="J22" s="6">
        <v>280</v>
      </c>
      <c r="K22" s="39">
        <v>231</v>
      </c>
      <c r="L22" s="39">
        <v>207</v>
      </c>
      <c r="M22" s="6">
        <v>58</v>
      </c>
      <c r="N22" s="6">
        <v>73</v>
      </c>
      <c r="O22" s="36">
        <f t="shared" si="2"/>
        <v>0.79930795847750868</v>
      </c>
      <c r="P22" s="44">
        <f t="shared" si="0"/>
        <v>0.73928571428571432</v>
      </c>
      <c r="Q22" s="21">
        <f t="shared" si="3"/>
        <v>2.2943722943722942</v>
      </c>
      <c r="R22" s="21">
        <f t="shared" si="4"/>
        <v>2.2995169082125604</v>
      </c>
    </row>
    <row r="23" spans="1:18" ht="14.15" customHeight="1" x14ac:dyDescent="0.4">
      <c r="A23" s="10"/>
      <c r="B23" s="9" t="s">
        <v>79</v>
      </c>
      <c r="C23" s="29">
        <v>3023</v>
      </c>
      <c r="D23" s="29">
        <v>3202</v>
      </c>
      <c r="E23" s="52">
        <v>1</v>
      </c>
      <c r="F23" s="52">
        <v>1</v>
      </c>
      <c r="G23" s="29">
        <f t="shared" si="1"/>
        <v>3022</v>
      </c>
      <c r="H23" s="29">
        <f t="shared" si="1"/>
        <v>3201</v>
      </c>
      <c r="I23" s="6">
        <v>1426</v>
      </c>
      <c r="J23" s="6">
        <v>1638</v>
      </c>
      <c r="K23" s="39">
        <v>1168</v>
      </c>
      <c r="L23" s="39">
        <v>1307</v>
      </c>
      <c r="M23" s="6">
        <v>258</v>
      </c>
      <c r="N23" s="6">
        <v>331</v>
      </c>
      <c r="O23" s="36">
        <f t="shared" si="2"/>
        <v>0.81907433380084149</v>
      </c>
      <c r="P23" s="44">
        <f t="shared" si="0"/>
        <v>0.79792429792429798</v>
      </c>
      <c r="Q23" s="21">
        <f t="shared" si="3"/>
        <v>2.5873287671232879</v>
      </c>
      <c r="R23" s="21">
        <f t="shared" si="4"/>
        <v>2.4491201224177508</v>
      </c>
    </row>
    <row r="24" spans="1:18" ht="14.15" customHeight="1" thickBot="1" x14ac:dyDescent="0.45">
      <c r="A24" s="10"/>
      <c r="B24" s="9" t="s">
        <v>70</v>
      </c>
      <c r="C24" s="29">
        <f t="shared" ref="C24" si="13">C17-SUM(C18:C23)</f>
        <v>53567</v>
      </c>
      <c r="D24" s="29">
        <f>D17-SUM(D18:D23)</f>
        <v>53155</v>
      </c>
      <c r="E24" s="52">
        <v>710</v>
      </c>
      <c r="F24" s="52">
        <f>F17-SUM(F18:F23)</f>
        <v>786</v>
      </c>
      <c r="G24" s="29">
        <f t="shared" si="1"/>
        <v>52857</v>
      </c>
      <c r="H24" s="29">
        <f t="shared" si="1"/>
        <v>52369</v>
      </c>
      <c r="I24" s="6">
        <f t="shared" ref="I24" si="14">I17-SUM(I18:I23)</f>
        <v>29983</v>
      </c>
      <c r="J24" s="6">
        <f>J17-SUM(J18:J23)</f>
        <v>30184</v>
      </c>
      <c r="K24" s="39">
        <f t="shared" ref="K24" si="15">K17-SUM(K18:K23)</f>
        <v>17979</v>
      </c>
      <c r="L24" s="39">
        <f>L17-SUM(L18:L23)</f>
        <v>18737</v>
      </c>
      <c r="M24" s="6">
        <f t="shared" ref="M24" si="16">M17-SUM(M18:M23)</f>
        <v>12004</v>
      </c>
      <c r="N24" s="6">
        <f>N17-SUM(N18:N23)</f>
        <v>11447</v>
      </c>
      <c r="O24" s="36">
        <f t="shared" si="2"/>
        <v>0.59963979588433447</v>
      </c>
      <c r="P24" s="44">
        <f t="shared" si="0"/>
        <v>0.62075934269811817</v>
      </c>
      <c r="Q24" s="21">
        <f t="shared" si="3"/>
        <v>2.9399299182379441</v>
      </c>
      <c r="R24" s="21">
        <f t="shared" si="4"/>
        <v>2.7949511661418582</v>
      </c>
    </row>
    <row r="25" spans="1:18" ht="14.15" customHeight="1" x14ac:dyDescent="0.4">
      <c r="A25" s="109" t="s">
        <v>4</v>
      </c>
      <c r="B25" s="110"/>
      <c r="C25" s="35">
        <v>53597</v>
      </c>
      <c r="D25" s="35">
        <v>53272</v>
      </c>
      <c r="E25" s="51">
        <v>917</v>
      </c>
      <c r="F25" s="51">
        <v>845</v>
      </c>
      <c r="G25" s="35">
        <f t="shared" si="1"/>
        <v>52680</v>
      </c>
      <c r="H25" s="35">
        <f t="shared" si="1"/>
        <v>52427</v>
      </c>
      <c r="I25" s="5">
        <v>32698</v>
      </c>
      <c r="J25" s="5">
        <v>32373</v>
      </c>
      <c r="K25" s="35">
        <v>22000</v>
      </c>
      <c r="L25" s="35">
        <v>22312</v>
      </c>
      <c r="M25" s="5">
        <v>10698</v>
      </c>
      <c r="N25" s="5">
        <v>10061</v>
      </c>
      <c r="O25" s="34">
        <f t="shared" si="2"/>
        <v>0.6728240259343079</v>
      </c>
      <c r="P25" s="34">
        <f t="shared" si="0"/>
        <v>0.68921632224384521</v>
      </c>
      <c r="Q25" s="24">
        <f t="shared" si="3"/>
        <v>2.3945454545454545</v>
      </c>
      <c r="R25" s="24">
        <f t="shared" si="4"/>
        <v>2.3497221226245966</v>
      </c>
    </row>
    <row r="26" spans="1:18" ht="14.15" customHeight="1" x14ac:dyDescent="0.4">
      <c r="A26" s="10"/>
      <c r="B26" s="9" t="s">
        <v>80</v>
      </c>
      <c r="C26" s="29">
        <v>7532</v>
      </c>
      <c r="D26" s="29">
        <v>7249</v>
      </c>
      <c r="E26" s="52">
        <v>451</v>
      </c>
      <c r="F26" s="52">
        <v>481</v>
      </c>
      <c r="G26" s="29">
        <f t="shared" si="1"/>
        <v>7081</v>
      </c>
      <c r="H26" s="29">
        <f t="shared" si="1"/>
        <v>6768</v>
      </c>
      <c r="I26" s="6">
        <v>3386</v>
      </c>
      <c r="J26" s="6">
        <v>3305</v>
      </c>
      <c r="K26" s="39">
        <v>2908</v>
      </c>
      <c r="L26" s="39">
        <v>2758</v>
      </c>
      <c r="M26" s="6">
        <v>478</v>
      </c>
      <c r="N26" s="6">
        <v>547</v>
      </c>
      <c r="O26" s="36">
        <f t="shared" si="2"/>
        <v>0.85883047844063787</v>
      </c>
      <c r="P26" s="44">
        <f t="shared" si="0"/>
        <v>0.83449319213313167</v>
      </c>
      <c r="Q26" s="21">
        <f t="shared" si="3"/>
        <v>2.4350068775790921</v>
      </c>
      <c r="R26" s="21">
        <f t="shared" si="4"/>
        <v>2.453952139231327</v>
      </c>
    </row>
    <row r="27" spans="1:18" ht="14.15" customHeight="1" x14ac:dyDescent="0.4">
      <c r="A27" s="10"/>
      <c r="B27" s="9" t="s">
        <v>47</v>
      </c>
      <c r="C27" s="29">
        <v>662</v>
      </c>
      <c r="D27" s="29">
        <v>512</v>
      </c>
      <c r="E27" s="52">
        <v>0</v>
      </c>
      <c r="F27" s="52">
        <v>0</v>
      </c>
      <c r="G27" s="29">
        <f t="shared" si="1"/>
        <v>662</v>
      </c>
      <c r="H27" s="29">
        <f t="shared" si="1"/>
        <v>512</v>
      </c>
      <c r="I27" s="6">
        <v>301</v>
      </c>
      <c r="J27" s="6">
        <v>249</v>
      </c>
      <c r="K27" s="39">
        <v>236</v>
      </c>
      <c r="L27" s="39">
        <v>187</v>
      </c>
      <c r="M27" s="6">
        <v>65</v>
      </c>
      <c r="N27" s="6">
        <v>62</v>
      </c>
      <c r="O27" s="36">
        <f t="shared" si="2"/>
        <v>0.78405315614617943</v>
      </c>
      <c r="P27" s="44">
        <f t="shared" si="0"/>
        <v>0.75100401606425704</v>
      </c>
      <c r="Q27" s="21">
        <f t="shared" si="3"/>
        <v>2.8050847457627119</v>
      </c>
      <c r="R27" s="21">
        <f t="shared" si="4"/>
        <v>2.7379679144385025</v>
      </c>
    </row>
    <row r="28" spans="1:18" ht="14.15" customHeight="1" x14ac:dyDescent="0.4">
      <c r="A28" s="10"/>
      <c r="B28" s="9" t="s">
        <v>53</v>
      </c>
      <c r="C28" s="29">
        <v>1837</v>
      </c>
      <c r="D28" s="29">
        <v>1541</v>
      </c>
      <c r="E28" s="52">
        <v>0</v>
      </c>
      <c r="F28" s="52">
        <v>3</v>
      </c>
      <c r="G28" s="29">
        <f t="shared" si="1"/>
        <v>1837</v>
      </c>
      <c r="H28" s="29">
        <f t="shared" si="1"/>
        <v>1538</v>
      </c>
      <c r="I28" s="6">
        <v>973</v>
      </c>
      <c r="J28" s="6">
        <v>890</v>
      </c>
      <c r="K28" s="39">
        <v>749</v>
      </c>
      <c r="L28" s="39">
        <v>639</v>
      </c>
      <c r="M28" s="6">
        <v>224</v>
      </c>
      <c r="N28" s="6">
        <v>251</v>
      </c>
      <c r="O28" s="36">
        <f t="shared" si="2"/>
        <v>0.76978417266187049</v>
      </c>
      <c r="P28" s="44">
        <f t="shared" si="0"/>
        <v>0.71797752808988768</v>
      </c>
      <c r="Q28" s="21">
        <f t="shared" si="3"/>
        <v>2.4526034712950602</v>
      </c>
      <c r="R28" s="21">
        <f t="shared" si="4"/>
        <v>2.4068857589984352</v>
      </c>
    </row>
    <row r="29" spans="1:18" ht="14.15" customHeight="1" x14ac:dyDescent="0.4">
      <c r="A29" s="10"/>
      <c r="B29" s="9" t="s">
        <v>58</v>
      </c>
      <c r="C29" s="29">
        <v>15301</v>
      </c>
      <c r="D29" s="29">
        <v>16351</v>
      </c>
      <c r="E29" s="52">
        <v>320</v>
      </c>
      <c r="F29" s="52">
        <v>193</v>
      </c>
      <c r="G29" s="29">
        <f t="shared" si="1"/>
        <v>14981</v>
      </c>
      <c r="H29" s="29">
        <f t="shared" si="1"/>
        <v>16158</v>
      </c>
      <c r="I29" s="6">
        <v>8958</v>
      </c>
      <c r="J29" s="6">
        <v>9554</v>
      </c>
      <c r="K29" s="39">
        <v>6860</v>
      </c>
      <c r="L29" s="39">
        <v>7558</v>
      </c>
      <c r="M29" s="6">
        <v>2098</v>
      </c>
      <c r="N29" s="6">
        <v>1996</v>
      </c>
      <c r="O29" s="36">
        <f t="shared" si="2"/>
        <v>0.7657959365929895</v>
      </c>
      <c r="P29" s="44">
        <f t="shared" si="0"/>
        <v>0.79108226920661506</v>
      </c>
      <c r="Q29" s="21">
        <f t="shared" si="3"/>
        <v>2.1838192419825071</v>
      </c>
      <c r="R29" s="21">
        <f t="shared" si="4"/>
        <v>2.1378671606245039</v>
      </c>
    </row>
    <row r="30" spans="1:18" ht="14.15" customHeight="1" x14ac:dyDescent="0.4">
      <c r="A30" s="10"/>
      <c r="B30" s="9" t="s">
        <v>113</v>
      </c>
      <c r="C30" s="29">
        <v>2310</v>
      </c>
      <c r="D30" s="29">
        <v>2484</v>
      </c>
      <c r="E30" s="52">
        <v>1</v>
      </c>
      <c r="F30" s="52">
        <v>0</v>
      </c>
      <c r="G30" s="29">
        <f t="shared" si="1"/>
        <v>2309</v>
      </c>
      <c r="H30" s="29">
        <f t="shared" si="1"/>
        <v>2484</v>
      </c>
      <c r="I30" s="6">
        <v>1531</v>
      </c>
      <c r="J30" s="6">
        <v>1650</v>
      </c>
      <c r="K30" s="39">
        <v>1063</v>
      </c>
      <c r="L30" s="39">
        <v>1257</v>
      </c>
      <c r="M30" s="6">
        <v>468</v>
      </c>
      <c r="N30" s="6">
        <v>393</v>
      </c>
      <c r="O30" s="36">
        <f t="shared" si="2"/>
        <v>0.69431743958197256</v>
      </c>
      <c r="P30" s="44">
        <f t="shared" si="0"/>
        <v>0.76181818181818184</v>
      </c>
      <c r="Q30" s="21">
        <f t="shared" si="3"/>
        <v>2.1721542803386642</v>
      </c>
      <c r="R30" s="21">
        <f t="shared" si="4"/>
        <v>1.9761336515513126</v>
      </c>
    </row>
    <row r="31" spans="1:18" ht="14.15" customHeight="1" x14ac:dyDescent="0.4">
      <c r="A31" s="10"/>
      <c r="B31" s="9" t="s">
        <v>107</v>
      </c>
      <c r="C31" s="29">
        <v>353</v>
      </c>
      <c r="D31" s="29">
        <v>294</v>
      </c>
      <c r="E31" s="52">
        <v>0</v>
      </c>
      <c r="F31" s="52">
        <v>0</v>
      </c>
      <c r="G31" s="29">
        <f t="shared" si="1"/>
        <v>353</v>
      </c>
      <c r="H31" s="29">
        <f t="shared" si="1"/>
        <v>294</v>
      </c>
      <c r="I31" s="6">
        <v>163</v>
      </c>
      <c r="J31" s="6">
        <v>139</v>
      </c>
      <c r="K31" s="39">
        <v>136</v>
      </c>
      <c r="L31" s="39">
        <v>118</v>
      </c>
      <c r="M31" s="6">
        <v>27</v>
      </c>
      <c r="N31" s="6">
        <v>21</v>
      </c>
      <c r="O31" s="36">
        <f t="shared" si="2"/>
        <v>0.83435582822085885</v>
      </c>
      <c r="P31" s="44">
        <f t="shared" si="0"/>
        <v>0.84892086330935257</v>
      </c>
      <c r="Q31" s="21">
        <f t="shared" si="3"/>
        <v>2.5955882352941178</v>
      </c>
      <c r="R31" s="21">
        <f t="shared" si="4"/>
        <v>2.4915254237288136</v>
      </c>
    </row>
    <row r="32" spans="1:18" ht="14.15" customHeight="1" thickBot="1" x14ac:dyDescent="0.45">
      <c r="A32" s="10"/>
      <c r="B32" s="9" t="s">
        <v>70</v>
      </c>
      <c r="C32" s="29">
        <f t="shared" ref="C32" si="17">C25-SUM(C26:C31)</f>
        <v>25602</v>
      </c>
      <c r="D32" s="29">
        <f>D25-SUM(D26:D31)</f>
        <v>24841</v>
      </c>
      <c r="E32" s="52">
        <v>145</v>
      </c>
      <c r="F32" s="52">
        <f>F25-SUM(F26:F31)</f>
        <v>168</v>
      </c>
      <c r="G32" s="29">
        <f t="shared" si="1"/>
        <v>25457</v>
      </c>
      <c r="H32" s="29">
        <f t="shared" si="1"/>
        <v>24673</v>
      </c>
      <c r="I32" s="6">
        <f t="shared" ref="I32" si="18">I25-SUM(I26:I31)</f>
        <v>17386</v>
      </c>
      <c r="J32" s="6">
        <f>J25-SUM(J26:J31)</f>
        <v>16586</v>
      </c>
      <c r="K32" s="39">
        <f t="shared" ref="K32" si="19">K25-SUM(K26:K31)</f>
        <v>10048</v>
      </c>
      <c r="L32" s="39">
        <f>L25-SUM(L26:L31)</f>
        <v>9795</v>
      </c>
      <c r="M32" s="6">
        <f t="shared" ref="M32" si="20">M25-SUM(M26:M31)</f>
        <v>7338</v>
      </c>
      <c r="N32" s="6">
        <f>N25-SUM(N26:N31)</f>
        <v>6791</v>
      </c>
      <c r="O32" s="36">
        <f t="shared" si="2"/>
        <v>0.57793627056252161</v>
      </c>
      <c r="P32" s="44">
        <f t="shared" si="0"/>
        <v>0.59055830218256355</v>
      </c>
      <c r="Q32" s="21">
        <f t="shared" si="3"/>
        <v>2.5335390127388533</v>
      </c>
      <c r="R32" s="21">
        <f t="shared" si="4"/>
        <v>2.5189382337927513</v>
      </c>
    </row>
    <row r="33" spans="1:18" ht="14.15" customHeight="1" x14ac:dyDescent="0.4">
      <c r="A33" s="109" t="s">
        <v>5</v>
      </c>
      <c r="B33" s="110"/>
      <c r="C33" s="35">
        <v>37220</v>
      </c>
      <c r="D33" s="35">
        <v>38533</v>
      </c>
      <c r="E33" s="51">
        <v>3751</v>
      </c>
      <c r="F33" s="51">
        <v>2673</v>
      </c>
      <c r="G33" s="35">
        <f t="shared" si="1"/>
        <v>33469</v>
      </c>
      <c r="H33" s="35">
        <f t="shared" si="1"/>
        <v>35860</v>
      </c>
      <c r="I33" s="5">
        <v>12980</v>
      </c>
      <c r="J33" s="5">
        <v>13704</v>
      </c>
      <c r="K33" s="35">
        <v>11120</v>
      </c>
      <c r="L33" s="35">
        <v>12150</v>
      </c>
      <c r="M33" s="5">
        <v>1860</v>
      </c>
      <c r="N33" s="5">
        <v>1554</v>
      </c>
      <c r="O33" s="34">
        <f t="shared" si="2"/>
        <v>0.85670261941448378</v>
      </c>
      <c r="P33" s="34">
        <f t="shared" si="0"/>
        <v>0.8866024518388792</v>
      </c>
      <c r="Q33" s="24">
        <f t="shared" si="3"/>
        <v>3.0098021582733812</v>
      </c>
      <c r="R33" s="24">
        <f t="shared" si="4"/>
        <v>2.9514403292181068</v>
      </c>
    </row>
    <row r="34" spans="1:18" ht="14.15" customHeight="1" x14ac:dyDescent="0.4">
      <c r="A34" s="10"/>
      <c r="B34" s="9" t="s">
        <v>13</v>
      </c>
      <c r="C34" s="29">
        <v>2387</v>
      </c>
      <c r="D34" s="29">
        <v>2847</v>
      </c>
      <c r="E34" s="52">
        <v>0</v>
      </c>
      <c r="F34" s="52">
        <v>0</v>
      </c>
      <c r="G34" s="29">
        <f t="shared" si="1"/>
        <v>2387</v>
      </c>
      <c r="H34" s="29">
        <f t="shared" si="1"/>
        <v>2847</v>
      </c>
      <c r="I34" s="6">
        <v>870</v>
      </c>
      <c r="J34" s="6">
        <v>971</v>
      </c>
      <c r="K34" s="39">
        <v>749</v>
      </c>
      <c r="L34" s="39">
        <v>894</v>
      </c>
      <c r="M34" s="6">
        <v>121</v>
      </c>
      <c r="N34" s="6">
        <v>77</v>
      </c>
      <c r="O34" s="36">
        <f t="shared" si="2"/>
        <v>0.86091954022988504</v>
      </c>
      <c r="P34" s="44">
        <f t="shared" si="0"/>
        <v>0.92070030895983523</v>
      </c>
      <c r="Q34" s="21">
        <f t="shared" si="3"/>
        <v>3.1869158878504673</v>
      </c>
      <c r="R34" s="21">
        <f t="shared" si="4"/>
        <v>3.1845637583892619</v>
      </c>
    </row>
    <row r="35" spans="1:18" ht="14.15" customHeight="1" x14ac:dyDescent="0.4">
      <c r="A35" s="10"/>
      <c r="B35" s="9" t="s">
        <v>81</v>
      </c>
      <c r="C35" s="29">
        <v>9566</v>
      </c>
      <c r="D35" s="29">
        <v>10129</v>
      </c>
      <c r="E35" s="52">
        <v>244</v>
      </c>
      <c r="F35" s="52">
        <v>106</v>
      </c>
      <c r="G35" s="29">
        <f t="shared" si="1"/>
        <v>9322</v>
      </c>
      <c r="H35" s="29">
        <f t="shared" si="1"/>
        <v>10023</v>
      </c>
      <c r="I35" s="6">
        <v>3908</v>
      </c>
      <c r="J35" s="6">
        <v>4230</v>
      </c>
      <c r="K35" s="39">
        <v>3385</v>
      </c>
      <c r="L35" s="39">
        <v>3777</v>
      </c>
      <c r="M35" s="6">
        <v>523</v>
      </c>
      <c r="N35" s="6">
        <v>453</v>
      </c>
      <c r="O35" s="36">
        <f t="shared" si="2"/>
        <v>0.86617195496417609</v>
      </c>
      <c r="P35" s="44">
        <f t="shared" si="0"/>
        <v>0.89290780141843973</v>
      </c>
      <c r="Q35" s="21">
        <f t="shared" si="3"/>
        <v>2.7539143279172822</v>
      </c>
      <c r="R35" s="21">
        <f t="shared" si="4"/>
        <v>2.653693407466243</v>
      </c>
    </row>
    <row r="36" spans="1:18" ht="14.15" customHeight="1" x14ac:dyDescent="0.4">
      <c r="A36" s="10"/>
      <c r="B36" s="9" t="s">
        <v>68</v>
      </c>
      <c r="C36" s="29">
        <v>4865</v>
      </c>
      <c r="D36" s="29">
        <v>5231</v>
      </c>
      <c r="E36" s="52">
        <v>243</v>
      </c>
      <c r="F36" s="52">
        <v>38</v>
      </c>
      <c r="G36" s="29">
        <f t="shared" si="1"/>
        <v>4622</v>
      </c>
      <c r="H36" s="29">
        <f t="shared" si="1"/>
        <v>5193</v>
      </c>
      <c r="I36" s="6">
        <v>1840</v>
      </c>
      <c r="J36" s="6">
        <v>1965</v>
      </c>
      <c r="K36" s="39">
        <v>1606</v>
      </c>
      <c r="L36" s="39">
        <v>1807</v>
      </c>
      <c r="M36" s="6">
        <v>234</v>
      </c>
      <c r="N36" s="6">
        <v>158</v>
      </c>
      <c r="O36" s="36">
        <f t="shared" si="2"/>
        <v>0.87282608695652175</v>
      </c>
      <c r="P36" s="44">
        <f t="shared" si="0"/>
        <v>0.91959287531806611</v>
      </c>
      <c r="Q36" s="21">
        <f t="shared" si="3"/>
        <v>2.8779576587795765</v>
      </c>
      <c r="R36" s="21">
        <f t="shared" si="4"/>
        <v>2.8738240177089098</v>
      </c>
    </row>
    <row r="37" spans="1:18" ht="14.15" customHeight="1" thickBot="1" x14ac:dyDescent="0.45">
      <c r="A37" s="10"/>
      <c r="B37" s="9" t="s">
        <v>70</v>
      </c>
      <c r="C37" s="29">
        <f t="shared" ref="C37" si="21">C33-SUM(C34:C36)</f>
        <v>20402</v>
      </c>
      <c r="D37" s="29">
        <f>D33-SUM(D34:D36)</f>
        <v>20326</v>
      </c>
      <c r="E37" s="52">
        <v>3264</v>
      </c>
      <c r="F37" s="52">
        <f>F33-SUM(F34:F36)</f>
        <v>2529</v>
      </c>
      <c r="G37" s="29">
        <f t="shared" si="1"/>
        <v>17138</v>
      </c>
      <c r="H37" s="29">
        <f t="shared" si="1"/>
        <v>17797</v>
      </c>
      <c r="I37" s="6">
        <f t="shared" ref="I37" si="22">I33-SUM(I34:I36)</f>
        <v>6362</v>
      </c>
      <c r="J37" s="6">
        <f>J33-SUM(J34:J36)</f>
        <v>6538</v>
      </c>
      <c r="K37" s="39">
        <f t="shared" ref="K37" si="23">K33-SUM(K34:K36)</f>
        <v>5380</v>
      </c>
      <c r="L37" s="39">
        <f>L33-SUM(L34:L36)</f>
        <v>5672</v>
      </c>
      <c r="M37" s="6">
        <f t="shared" ref="M37" si="24">M33-SUM(M34:M36)</f>
        <v>982</v>
      </c>
      <c r="N37" s="6">
        <f>N33-SUM(N34:N36)</f>
        <v>866</v>
      </c>
      <c r="O37" s="36">
        <f t="shared" si="2"/>
        <v>0.84564602326312477</v>
      </c>
      <c r="P37" s="44">
        <f t="shared" si="0"/>
        <v>0.86754359131232794</v>
      </c>
      <c r="Q37" s="21">
        <f t="shared" si="3"/>
        <v>3.1855018587360595</v>
      </c>
      <c r="R37" s="21">
        <f t="shared" si="4"/>
        <v>3.1376939351198874</v>
      </c>
    </row>
    <row r="38" spans="1:18" ht="14.15" customHeight="1" x14ac:dyDescent="0.4">
      <c r="A38" s="109" t="s">
        <v>6</v>
      </c>
      <c r="B38" s="110"/>
      <c r="C38" s="35">
        <v>8437</v>
      </c>
      <c r="D38" s="35">
        <v>9563</v>
      </c>
      <c r="E38" s="51">
        <v>35</v>
      </c>
      <c r="F38" s="51">
        <v>32</v>
      </c>
      <c r="G38" s="35">
        <f t="shared" si="1"/>
        <v>8402</v>
      </c>
      <c r="H38" s="35">
        <f t="shared" si="1"/>
        <v>9531</v>
      </c>
      <c r="I38" s="5">
        <v>4372</v>
      </c>
      <c r="J38" s="5">
        <v>4389</v>
      </c>
      <c r="K38" s="35">
        <v>3188</v>
      </c>
      <c r="L38" s="35">
        <v>3634</v>
      </c>
      <c r="M38" s="5">
        <v>1184</v>
      </c>
      <c r="N38" s="5">
        <v>755</v>
      </c>
      <c r="O38" s="34">
        <f t="shared" si="2"/>
        <v>0.72918572735590115</v>
      </c>
      <c r="P38" s="34">
        <f t="shared" si="0"/>
        <v>0.82797903850535426</v>
      </c>
      <c r="Q38" s="24">
        <f t="shared" si="3"/>
        <v>2.6355081555834379</v>
      </c>
      <c r="R38" s="24">
        <f t="shared" si="4"/>
        <v>2.6227297743533295</v>
      </c>
    </row>
    <row r="39" spans="1:18" ht="14.15" customHeight="1" x14ac:dyDescent="0.4">
      <c r="A39" s="10"/>
      <c r="B39" s="9" t="s">
        <v>36</v>
      </c>
      <c r="C39" s="29">
        <v>3311</v>
      </c>
      <c r="D39" s="29">
        <v>3933</v>
      </c>
      <c r="E39" s="52">
        <v>33</v>
      </c>
      <c r="F39" s="52">
        <v>18</v>
      </c>
      <c r="G39" s="29">
        <f t="shared" si="1"/>
        <v>3278</v>
      </c>
      <c r="H39" s="29">
        <f t="shared" si="1"/>
        <v>3915</v>
      </c>
      <c r="I39" s="6">
        <v>1580</v>
      </c>
      <c r="J39" s="6">
        <v>1566</v>
      </c>
      <c r="K39" s="39">
        <v>1185</v>
      </c>
      <c r="L39" s="39">
        <v>1336</v>
      </c>
      <c r="M39" s="6">
        <v>395</v>
      </c>
      <c r="N39" s="6">
        <v>230</v>
      </c>
      <c r="O39" s="36">
        <f t="shared" si="2"/>
        <v>0.75</v>
      </c>
      <c r="P39" s="44">
        <f t="shared" si="0"/>
        <v>0.85312899106002549</v>
      </c>
      <c r="Q39" s="21">
        <f t="shared" si="3"/>
        <v>2.7662447257383964</v>
      </c>
      <c r="R39" s="21">
        <f t="shared" si="4"/>
        <v>2.9303892215568861</v>
      </c>
    </row>
    <row r="40" spans="1:18" ht="14.15" customHeight="1" x14ac:dyDescent="0.4">
      <c r="A40" s="10"/>
      <c r="B40" s="9" t="s">
        <v>39</v>
      </c>
      <c r="C40" s="29">
        <v>696</v>
      </c>
      <c r="D40" s="29">
        <v>694</v>
      </c>
      <c r="E40" s="52">
        <v>0</v>
      </c>
      <c r="F40" s="52">
        <v>0</v>
      </c>
      <c r="G40" s="29">
        <f t="shared" si="1"/>
        <v>696</v>
      </c>
      <c r="H40" s="29">
        <f t="shared" si="1"/>
        <v>694</v>
      </c>
      <c r="I40" s="6">
        <v>398</v>
      </c>
      <c r="J40" s="6">
        <v>369</v>
      </c>
      <c r="K40" s="39">
        <v>289</v>
      </c>
      <c r="L40" s="39">
        <v>278</v>
      </c>
      <c r="M40" s="6">
        <v>109</v>
      </c>
      <c r="N40" s="6">
        <v>91</v>
      </c>
      <c r="O40" s="36">
        <f t="shared" si="2"/>
        <v>0.72613065326633164</v>
      </c>
      <c r="P40" s="44">
        <f t="shared" si="0"/>
        <v>0.75338753387533874</v>
      </c>
      <c r="Q40" s="21">
        <f t="shared" si="3"/>
        <v>2.4083044982698962</v>
      </c>
      <c r="R40" s="21">
        <f t="shared" si="4"/>
        <v>2.4964028776978417</v>
      </c>
    </row>
    <row r="41" spans="1:18" ht="14.15" customHeight="1" thickBot="1" x14ac:dyDescent="0.45">
      <c r="A41" s="10"/>
      <c r="B41" s="9" t="s">
        <v>70</v>
      </c>
      <c r="C41" s="29">
        <f t="shared" ref="C41" si="25">C38-SUM(C39:C40)</f>
        <v>4430</v>
      </c>
      <c r="D41" s="29">
        <f>D38-SUM(D39:D40)</f>
        <v>4936</v>
      </c>
      <c r="E41" s="52">
        <v>2</v>
      </c>
      <c r="F41" s="52">
        <f>F38-SUM(F39:F40)</f>
        <v>14</v>
      </c>
      <c r="G41" s="29">
        <f t="shared" si="1"/>
        <v>4428</v>
      </c>
      <c r="H41" s="29">
        <f t="shared" si="1"/>
        <v>4922</v>
      </c>
      <c r="I41" s="6">
        <f t="shared" ref="I41" si="26">I38-SUM(I39:I40)</f>
        <v>2394</v>
      </c>
      <c r="J41" s="6">
        <f>J38-SUM(J39:J40)</f>
        <v>2454</v>
      </c>
      <c r="K41" s="39">
        <f t="shared" ref="K41" si="27">K38-SUM(K39:K40)</f>
        <v>1714</v>
      </c>
      <c r="L41" s="39">
        <f>L38-SUM(L39:L40)</f>
        <v>2020</v>
      </c>
      <c r="M41" s="6">
        <f t="shared" ref="M41" si="28">M38-SUM(M39:M40)</f>
        <v>680</v>
      </c>
      <c r="N41" s="6">
        <f>N38-SUM(N39:N40)</f>
        <v>434</v>
      </c>
      <c r="O41" s="36">
        <f t="shared" si="2"/>
        <v>0.71595655806182124</v>
      </c>
      <c r="P41" s="44">
        <f t="shared" si="0"/>
        <v>0.82314588427057866</v>
      </c>
      <c r="Q41" s="21">
        <f t="shared" si="3"/>
        <v>2.5834305717619603</v>
      </c>
      <c r="R41" s="21">
        <f t="shared" si="4"/>
        <v>2.4366336633663366</v>
      </c>
    </row>
    <row r="42" spans="1:18" ht="14.15" customHeight="1" x14ac:dyDescent="0.4">
      <c r="A42" s="109" t="s">
        <v>7</v>
      </c>
      <c r="B42" s="110"/>
      <c r="C42" s="35">
        <v>20489</v>
      </c>
      <c r="D42" s="35">
        <v>16557</v>
      </c>
      <c r="E42" s="51">
        <v>388</v>
      </c>
      <c r="F42" s="51">
        <v>176</v>
      </c>
      <c r="G42" s="35">
        <f t="shared" si="1"/>
        <v>20101</v>
      </c>
      <c r="H42" s="35">
        <f t="shared" si="1"/>
        <v>16381</v>
      </c>
      <c r="I42" s="5">
        <v>16049</v>
      </c>
      <c r="J42" s="5">
        <v>13457</v>
      </c>
      <c r="K42" s="35">
        <v>9198</v>
      </c>
      <c r="L42" s="35">
        <v>7370</v>
      </c>
      <c r="M42" s="5">
        <v>6851</v>
      </c>
      <c r="N42" s="5">
        <v>6087</v>
      </c>
      <c r="O42" s="34">
        <f t="shared" si="2"/>
        <v>0.57311982054956701</v>
      </c>
      <c r="P42" s="34">
        <f t="shared" si="0"/>
        <v>0.54767035743479231</v>
      </c>
      <c r="Q42" s="24">
        <f t="shared" si="3"/>
        <v>2.1853663839965209</v>
      </c>
      <c r="R42" s="24">
        <f t="shared" si="4"/>
        <v>2.2226594301221168</v>
      </c>
    </row>
    <row r="43" spans="1:18" ht="14.15" customHeight="1" x14ac:dyDescent="0.4">
      <c r="A43" s="10"/>
      <c r="B43" s="9" t="s">
        <v>56</v>
      </c>
      <c r="C43" s="29">
        <v>3083</v>
      </c>
      <c r="D43" s="29">
        <v>3417</v>
      </c>
      <c r="E43" s="52">
        <v>235</v>
      </c>
      <c r="F43" s="52">
        <v>143</v>
      </c>
      <c r="G43" s="29">
        <f t="shared" si="1"/>
        <v>2848</v>
      </c>
      <c r="H43" s="29">
        <f t="shared" si="1"/>
        <v>3274</v>
      </c>
      <c r="I43" s="6">
        <v>1098</v>
      </c>
      <c r="J43" s="6">
        <v>1195</v>
      </c>
      <c r="K43" s="39">
        <v>973</v>
      </c>
      <c r="L43" s="39">
        <v>1093</v>
      </c>
      <c r="M43" s="6">
        <v>125</v>
      </c>
      <c r="N43" s="6">
        <v>102</v>
      </c>
      <c r="O43" s="36">
        <f t="shared" si="2"/>
        <v>0.88615664845173037</v>
      </c>
      <c r="P43" s="44">
        <f t="shared" si="0"/>
        <v>0.91464435146443512</v>
      </c>
      <c r="Q43" s="21">
        <f t="shared" si="3"/>
        <v>2.9270298047276464</v>
      </c>
      <c r="R43" s="21">
        <f t="shared" si="4"/>
        <v>2.9954254345837144</v>
      </c>
    </row>
    <row r="44" spans="1:18" ht="14.15" customHeight="1" x14ac:dyDescent="0.4">
      <c r="A44" s="10"/>
      <c r="B44" s="9" t="s">
        <v>61</v>
      </c>
      <c r="C44" s="29">
        <v>3677</v>
      </c>
      <c r="D44" s="29">
        <v>2413</v>
      </c>
      <c r="E44" s="52">
        <v>82</v>
      </c>
      <c r="F44" s="52">
        <v>9</v>
      </c>
      <c r="G44" s="29">
        <f t="shared" si="1"/>
        <v>3595</v>
      </c>
      <c r="H44" s="29">
        <f t="shared" si="1"/>
        <v>2404</v>
      </c>
      <c r="I44" s="6">
        <v>3378</v>
      </c>
      <c r="J44" s="6">
        <v>2700</v>
      </c>
      <c r="K44" s="39">
        <v>2027</v>
      </c>
      <c r="L44" s="39">
        <v>1427</v>
      </c>
      <c r="M44" s="6">
        <v>1351</v>
      </c>
      <c r="N44" s="6">
        <v>1273</v>
      </c>
      <c r="O44" s="36">
        <f t="shared" si="2"/>
        <v>0.60005920663114265</v>
      </c>
      <c r="P44" s="44">
        <f t="shared" si="0"/>
        <v>0.5285185185185185</v>
      </c>
      <c r="Q44" s="21">
        <f t="shared" si="3"/>
        <v>1.7735569807597436</v>
      </c>
      <c r="R44" s="21">
        <f t="shared" si="4"/>
        <v>1.6846531184302733</v>
      </c>
    </row>
    <row r="45" spans="1:18" ht="14.15" customHeight="1" thickBot="1" x14ac:dyDescent="0.45">
      <c r="A45" s="10"/>
      <c r="B45" s="9" t="s">
        <v>70</v>
      </c>
      <c r="C45" s="29">
        <f t="shared" ref="C45" si="29">C42-SUM(C43:C44)</f>
        <v>13729</v>
      </c>
      <c r="D45" s="29">
        <f>D42-SUM(D43:D44)</f>
        <v>10727</v>
      </c>
      <c r="E45" s="52">
        <v>71</v>
      </c>
      <c r="F45" s="52">
        <f>F42-SUM(F43:F44)</f>
        <v>24</v>
      </c>
      <c r="G45" s="29">
        <f t="shared" si="1"/>
        <v>13658</v>
      </c>
      <c r="H45" s="29">
        <f t="shared" si="1"/>
        <v>10703</v>
      </c>
      <c r="I45" s="6">
        <f t="shared" ref="I45" si="30">I42-SUM(I43:I44)</f>
        <v>11573</v>
      </c>
      <c r="J45" s="6">
        <f>J42-SUM(J43:J44)</f>
        <v>9562</v>
      </c>
      <c r="K45" s="39">
        <f t="shared" ref="K45" si="31">K42-SUM(K43:K44)</f>
        <v>6198</v>
      </c>
      <c r="L45" s="39">
        <f>L42-SUM(L43:L44)</f>
        <v>4850</v>
      </c>
      <c r="M45" s="6">
        <f t="shared" ref="M45" si="32">M42-SUM(M43:M44)</f>
        <v>5375</v>
      </c>
      <c r="N45" s="6">
        <f>N42-SUM(N43:N44)</f>
        <v>4712</v>
      </c>
      <c r="O45" s="36">
        <f t="shared" si="2"/>
        <v>0.5355568996802903</v>
      </c>
      <c r="P45" s="44">
        <f t="shared" si="0"/>
        <v>0.50721606358502402</v>
      </c>
      <c r="Q45" s="21">
        <f t="shared" si="3"/>
        <v>2.2036140690545336</v>
      </c>
      <c r="R45" s="21">
        <f t="shared" si="4"/>
        <v>2.2068041237113403</v>
      </c>
    </row>
    <row r="46" spans="1:18" ht="14.15" customHeight="1" x14ac:dyDescent="0.4">
      <c r="A46" s="109" t="s">
        <v>8</v>
      </c>
      <c r="B46" s="110"/>
      <c r="C46" s="35">
        <v>3817117</v>
      </c>
      <c r="D46" s="35">
        <v>4420568</v>
      </c>
      <c r="E46" s="51">
        <v>53177</v>
      </c>
      <c r="F46" s="51">
        <v>70030</v>
      </c>
      <c r="G46" s="35">
        <f t="shared" si="1"/>
        <v>3763940</v>
      </c>
      <c r="H46" s="35">
        <f t="shared" si="1"/>
        <v>4350538</v>
      </c>
      <c r="I46" s="5">
        <v>1639279</v>
      </c>
      <c r="J46" s="5">
        <v>1812827</v>
      </c>
      <c r="K46" s="35">
        <v>1411583</v>
      </c>
      <c r="L46" s="35">
        <v>1643579</v>
      </c>
      <c r="M46" s="5">
        <v>227696</v>
      </c>
      <c r="N46" s="5">
        <v>169248</v>
      </c>
      <c r="O46" s="34">
        <f t="shared" si="2"/>
        <v>0.8610999103874325</v>
      </c>
      <c r="P46" s="34">
        <f t="shared" si="0"/>
        <v>0.90663863678111589</v>
      </c>
      <c r="Q46" s="54">
        <f t="shared" si="3"/>
        <v>2.6664673632368765</v>
      </c>
      <c r="R46" s="54">
        <f t="shared" si="4"/>
        <v>2.6469905006087324</v>
      </c>
    </row>
    <row r="47" spans="1:18" ht="14.15" customHeight="1" x14ac:dyDescent="0.4">
      <c r="A47" s="10"/>
      <c r="B47" s="9" t="s">
        <v>23</v>
      </c>
      <c r="C47" s="29">
        <v>294</v>
      </c>
      <c r="D47" s="29">
        <v>393</v>
      </c>
      <c r="E47" s="52">
        <v>0</v>
      </c>
      <c r="F47" s="52">
        <v>0</v>
      </c>
      <c r="G47" s="29">
        <f t="shared" si="1"/>
        <v>294</v>
      </c>
      <c r="H47" s="29">
        <f t="shared" si="1"/>
        <v>393</v>
      </c>
      <c r="I47" s="6">
        <v>293</v>
      </c>
      <c r="J47" s="6">
        <v>321</v>
      </c>
      <c r="K47" s="39">
        <v>210</v>
      </c>
      <c r="L47" s="39">
        <v>255</v>
      </c>
      <c r="M47" s="6">
        <v>83</v>
      </c>
      <c r="N47" s="6">
        <v>66</v>
      </c>
      <c r="O47" s="36">
        <f t="shared" si="2"/>
        <v>0.71672354948805461</v>
      </c>
      <c r="P47" s="44">
        <f t="shared" si="0"/>
        <v>0.79439252336448596</v>
      </c>
      <c r="Q47" s="21">
        <f t="shared" si="3"/>
        <v>1.4</v>
      </c>
      <c r="R47" s="21">
        <f t="shared" si="4"/>
        <v>1.5411764705882354</v>
      </c>
    </row>
    <row r="48" spans="1:18" ht="14.15" customHeight="1" x14ac:dyDescent="0.4">
      <c r="A48" s="10"/>
      <c r="B48" s="9" t="s">
        <v>24</v>
      </c>
      <c r="C48" s="29">
        <v>76238</v>
      </c>
      <c r="D48" s="29">
        <v>89334</v>
      </c>
      <c r="E48" s="52">
        <v>160</v>
      </c>
      <c r="F48" s="52">
        <v>220</v>
      </c>
      <c r="G48" s="29">
        <f t="shared" si="1"/>
        <v>76078</v>
      </c>
      <c r="H48" s="29">
        <f t="shared" si="1"/>
        <v>89114</v>
      </c>
      <c r="I48" s="6">
        <v>27001</v>
      </c>
      <c r="J48" s="6">
        <v>29084</v>
      </c>
      <c r="K48" s="39">
        <v>23386</v>
      </c>
      <c r="L48" s="39">
        <v>27382</v>
      </c>
      <c r="M48" s="6">
        <v>3615</v>
      </c>
      <c r="N48" s="6">
        <v>1702</v>
      </c>
      <c r="O48" s="36">
        <f t="shared" si="2"/>
        <v>0.86611606977519351</v>
      </c>
      <c r="P48" s="44">
        <f t="shared" si="0"/>
        <v>0.94147985146472291</v>
      </c>
      <c r="Q48" s="21">
        <f t="shared" si="3"/>
        <v>3.253142906012144</v>
      </c>
      <c r="R48" s="21">
        <f t="shared" si="4"/>
        <v>3.2544737418742238</v>
      </c>
    </row>
    <row r="49" spans="1:18" ht="14.15" customHeight="1" x14ac:dyDescent="0.4">
      <c r="A49" s="10"/>
      <c r="B49" s="9" t="s">
        <v>27</v>
      </c>
      <c r="C49" s="29">
        <v>50876</v>
      </c>
      <c r="D49" s="29">
        <v>91502</v>
      </c>
      <c r="E49" s="52">
        <v>5094</v>
      </c>
      <c r="F49" s="52">
        <v>4597</v>
      </c>
      <c r="G49" s="29">
        <f t="shared" si="1"/>
        <v>45782</v>
      </c>
      <c r="H49" s="29">
        <f t="shared" si="1"/>
        <v>86905</v>
      </c>
      <c r="I49" s="6">
        <v>18207</v>
      </c>
      <c r="J49" s="6">
        <v>30860</v>
      </c>
      <c r="K49" s="39">
        <v>14424</v>
      </c>
      <c r="L49" s="39">
        <v>27781</v>
      </c>
      <c r="M49" s="6">
        <v>3783</v>
      </c>
      <c r="N49" s="6">
        <v>3079</v>
      </c>
      <c r="O49" s="36">
        <f t="shared" si="2"/>
        <v>0.79222277146152575</v>
      </c>
      <c r="P49" s="44">
        <f t="shared" si="0"/>
        <v>0.90022683084899546</v>
      </c>
      <c r="Q49" s="21">
        <f t="shared" si="3"/>
        <v>3.1740155296727677</v>
      </c>
      <c r="R49" s="21">
        <f t="shared" si="4"/>
        <v>3.1282171268132895</v>
      </c>
    </row>
    <row r="50" spans="1:18" ht="14.15" customHeight="1" x14ac:dyDescent="0.4">
      <c r="A50" s="10"/>
      <c r="B50" s="9" t="s">
        <v>30</v>
      </c>
      <c r="C50" s="29">
        <v>3363</v>
      </c>
      <c r="D50" s="29">
        <v>3690</v>
      </c>
      <c r="E50" s="52">
        <v>47</v>
      </c>
      <c r="F50" s="52">
        <v>73</v>
      </c>
      <c r="G50" s="29">
        <f t="shared" si="1"/>
        <v>3316</v>
      </c>
      <c r="H50" s="29">
        <f t="shared" si="1"/>
        <v>3617</v>
      </c>
      <c r="I50" s="6">
        <v>2251</v>
      </c>
      <c r="J50" s="6">
        <v>2536</v>
      </c>
      <c r="K50" s="39">
        <v>1654</v>
      </c>
      <c r="L50" s="39">
        <v>1811</v>
      </c>
      <c r="M50" s="6">
        <v>597</v>
      </c>
      <c r="N50" s="6">
        <v>725</v>
      </c>
      <c r="O50" s="36">
        <f t="shared" si="2"/>
        <v>0.73478454020435358</v>
      </c>
      <c r="P50" s="44">
        <f t="shared" si="0"/>
        <v>0.71411671924290221</v>
      </c>
      <c r="Q50" s="21">
        <f t="shared" si="3"/>
        <v>2.0048367593712211</v>
      </c>
      <c r="R50" s="21">
        <f t="shared" si="4"/>
        <v>1.9972390944229708</v>
      </c>
    </row>
    <row r="51" spans="1:18" ht="14.15" customHeight="1" x14ac:dyDescent="0.4">
      <c r="A51" s="10"/>
      <c r="B51" s="9" t="s">
        <v>32</v>
      </c>
      <c r="C51" s="29">
        <v>5015</v>
      </c>
      <c r="D51" s="29">
        <v>4892</v>
      </c>
      <c r="E51" s="52">
        <v>0</v>
      </c>
      <c r="F51" s="52">
        <v>0</v>
      </c>
      <c r="G51" s="29">
        <f t="shared" si="1"/>
        <v>5015</v>
      </c>
      <c r="H51" s="29">
        <f t="shared" si="1"/>
        <v>4892</v>
      </c>
      <c r="I51" s="6">
        <v>2579</v>
      </c>
      <c r="J51" s="6">
        <v>2739</v>
      </c>
      <c r="K51" s="39">
        <v>2150</v>
      </c>
      <c r="L51" s="39">
        <v>2279</v>
      </c>
      <c r="M51" s="6">
        <v>429</v>
      </c>
      <c r="N51" s="6">
        <v>460</v>
      </c>
      <c r="O51" s="36">
        <f t="shared" si="2"/>
        <v>0.83365645599069405</v>
      </c>
      <c r="P51" s="44">
        <f t="shared" si="0"/>
        <v>0.83205549470609708</v>
      </c>
      <c r="Q51" s="21">
        <f t="shared" si="3"/>
        <v>2.3325581395348838</v>
      </c>
      <c r="R51" s="21">
        <f t="shared" si="4"/>
        <v>2.1465555068012288</v>
      </c>
    </row>
    <row r="52" spans="1:18" ht="14.15" customHeight="1" x14ac:dyDescent="0.4">
      <c r="A52" s="10"/>
      <c r="B52" s="9" t="s">
        <v>33</v>
      </c>
      <c r="C52" s="29">
        <v>236123</v>
      </c>
      <c r="D52" s="29">
        <v>275987</v>
      </c>
      <c r="E52" s="52">
        <v>546</v>
      </c>
      <c r="F52" s="52">
        <v>1746</v>
      </c>
      <c r="G52" s="29">
        <f t="shared" si="1"/>
        <v>235577</v>
      </c>
      <c r="H52" s="29">
        <f t="shared" si="1"/>
        <v>274241</v>
      </c>
      <c r="I52" s="6">
        <v>94404</v>
      </c>
      <c r="J52" s="6">
        <v>108388</v>
      </c>
      <c r="K52" s="39">
        <v>86924</v>
      </c>
      <c r="L52" s="39">
        <v>102543</v>
      </c>
      <c r="M52" s="6">
        <v>7480</v>
      </c>
      <c r="N52" s="6">
        <v>5845</v>
      </c>
      <c r="O52" s="36">
        <f t="shared" si="2"/>
        <v>0.92076606923435445</v>
      </c>
      <c r="P52" s="44">
        <f t="shared" si="0"/>
        <v>0.94607336605528292</v>
      </c>
      <c r="Q52" s="21">
        <f t="shared" si="3"/>
        <v>2.7101490957618148</v>
      </c>
      <c r="R52" s="21">
        <f t="shared" si="4"/>
        <v>2.674400007801605</v>
      </c>
    </row>
    <row r="53" spans="1:18" ht="14.15" customHeight="1" x14ac:dyDescent="0.4">
      <c r="A53" s="10"/>
      <c r="B53" s="9" t="s">
        <v>82</v>
      </c>
      <c r="C53" s="29">
        <v>31797</v>
      </c>
      <c r="D53" s="29">
        <v>35805</v>
      </c>
      <c r="E53" s="52">
        <v>13</v>
      </c>
      <c r="F53" s="52">
        <v>63</v>
      </c>
      <c r="G53" s="29">
        <f t="shared" si="1"/>
        <v>31784</v>
      </c>
      <c r="H53" s="29">
        <f t="shared" si="1"/>
        <v>35742</v>
      </c>
      <c r="I53" s="6">
        <v>11326</v>
      </c>
      <c r="J53" s="6">
        <v>11481</v>
      </c>
      <c r="K53" s="39">
        <v>9416</v>
      </c>
      <c r="L53" s="39">
        <v>10551</v>
      </c>
      <c r="M53" s="6">
        <v>1910</v>
      </c>
      <c r="N53" s="6">
        <v>930</v>
      </c>
      <c r="O53" s="36">
        <f t="shared" si="2"/>
        <v>0.83136146918594389</v>
      </c>
      <c r="P53" s="44">
        <f t="shared" si="0"/>
        <v>0.91899660308335507</v>
      </c>
      <c r="Q53" s="21">
        <f t="shared" si="3"/>
        <v>3.3755310110450298</v>
      </c>
      <c r="R53" s="21">
        <f t="shared" si="4"/>
        <v>3.3875462041512652</v>
      </c>
    </row>
    <row r="54" spans="1:18" ht="14.15" customHeight="1" x14ac:dyDescent="0.4">
      <c r="A54" s="10"/>
      <c r="B54" s="9" t="s">
        <v>42</v>
      </c>
      <c r="C54" s="29">
        <v>22489</v>
      </c>
      <c r="D54" s="29">
        <v>23820</v>
      </c>
      <c r="E54" s="52">
        <v>182</v>
      </c>
      <c r="F54" s="52">
        <v>310</v>
      </c>
      <c r="G54" s="29">
        <f t="shared" si="1"/>
        <v>22307</v>
      </c>
      <c r="H54" s="29">
        <f t="shared" si="1"/>
        <v>23510</v>
      </c>
      <c r="I54" s="6">
        <v>13167</v>
      </c>
      <c r="J54" s="6">
        <v>13883</v>
      </c>
      <c r="K54" s="39">
        <v>10339</v>
      </c>
      <c r="L54" s="39">
        <v>11482</v>
      </c>
      <c r="M54" s="6">
        <v>2828</v>
      </c>
      <c r="N54" s="6">
        <v>2401</v>
      </c>
      <c r="O54" s="36">
        <f t="shared" si="2"/>
        <v>0.78522062732589049</v>
      </c>
      <c r="P54" s="44">
        <f t="shared" si="0"/>
        <v>0.82705467118058051</v>
      </c>
      <c r="Q54" s="21">
        <f t="shared" si="3"/>
        <v>2.1575587581003965</v>
      </c>
      <c r="R54" s="21">
        <f t="shared" si="4"/>
        <v>2.0475526911687858</v>
      </c>
    </row>
    <row r="55" spans="1:18" ht="14.15" customHeight="1" x14ac:dyDescent="0.4">
      <c r="A55" s="10"/>
      <c r="B55" s="9" t="s">
        <v>44</v>
      </c>
      <c r="C55" s="29">
        <v>1922</v>
      </c>
      <c r="D55" s="29">
        <v>1892</v>
      </c>
      <c r="E55" s="52">
        <v>0</v>
      </c>
      <c r="F55" s="52">
        <v>0</v>
      </c>
      <c r="G55" s="29">
        <f t="shared" si="1"/>
        <v>1922</v>
      </c>
      <c r="H55" s="29">
        <f t="shared" si="1"/>
        <v>1892</v>
      </c>
      <c r="I55" s="6">
        <v>943</v>
      </c>
      <c r="J55" s="6">
        <v>715</v>
      </c>
      <c r="K55" s="39">
        <v>664</v>
      </c>
      <c r="L55" s="39">
        <v>629</v>
      </c>
      <c r="M55" s="6">
        <v>279</v>
      </c>
      <c r="N55" s="6">
        <v>86</v>
      </c>
      <c r="O55" s="36">
        <f t="shared" si="2"/>
        <v>0.70413573700954402</v>
      </c>
      <c r="P55" s="44">
        <f t="shared" si="0"/>
        <v>0.87972027972027977</v>
      </c>
      <c r="Q55" s="21">
        <f t="shared" si="3"/>
        <v>2.8945783132530121</v>
      </c>
      <c r="R55" s="21">
        <f t="shared" si="4"/>
        <v>3.0079491255961845</v>
      </c>
    </row>
    <row r="56" spans="1:18" ht="14.15" customHeight="1" x14ac:dyDescent="0.4">
      <c r="A56" s="10"/>
      <c r="B56" s="9" t="s">
        <v>45</v>
      </c>
      <c r="C56" s="29">
        <v>208453</v>
      </c>
      <c r="D56" s="29">
        <v>267918</v>
      </c>
      <c r="E56" s="52">
        <v>304</v>
      </c>
      <c r="F56" s="52">
        <v>1203</v>
      </c>
      <c r="G56" s="29">
        <f t="shared" si="1"/>
        <v>208149</v>
      </c>
      <c r="H56" s="29">
        <f t="shared" si="1"/>
        <v>266715</v>
      </c>
      <c r="I56" s="6">
        <v>74907</v>
      </c>
      <c r="J56" s="6">
        <v>93230</v>
      </c>
      <c r="K56" s="39">
        <v>69372</v>
      </c>
      <c r="L56" s="39">
        <v>88896</v>
      </c>
      <c r="M56" s="6">
        <v>5535</v>
      </c>
      <c r="N56" s="6">
        <v>4334</v>
      </c>
      <c r="O56" s="36">
        <f t="shared" si="2"/>
        <v>0.92610837438423643</v>
      </c>
      <c r="P56" s="44">
        <f t="shared" si="0"/>
        <v>0.95351281776252284</v>
      </c>
      <c r="Q56" s="21">
        <f t="shared" si="3"/>
        <v>3.0004756962463244</v>
      </c>
      <c r="R56" s="21">
        <f t="shared" si="4"/>
        <v>3.000303725701944</v>
      </c>
    </row>
    <row r="57" spans="1:18" ht="14.15" customHeight="1" x14ac:dyDescent="0.4">
      <c r="A57" s="10"/>
      <c r="B57" s="9" t="s">
        <v>83</v>
      </c>
      <c r="C57" s="29">
        <v>226721</v>
      </c>
      <c r="D57" s="29">
        <v>248325</v>
      </c>
      <c r="E57" s="52">
        <v>3257</v>
      </c>
      <c r="F57" s="52">
        <v>4127</v>
      </c>
      <c r="G57" s="29">
        <f t="shared" si="1"/>
        <v>223464</v>
      </c>
      <c r="H57" s="29">
        <f t="shared" si="1"/>
        <v>244198</v>
      </c>
      <c r="I57" s="6">
        <v>90505</v>
      </c>
      <c r="J57" s="6">
        <v>91912</v>
      </c>
      <c r="K57" s="39">
        <v>79114</v>
      </c>
      <c r="L57" s="39">
        <v>86483</v>
      </c>
      <c r="M57" s="6">
        <v>11391</v>
      </c>
      <c r="N57" s="6">
        <v>5429</v>
      </c>
      <c r="O57" s="36">
        <f t="shared" si="2"/>
        <v>0.87413955030108836</v>
      </c>
      <c r="P57" s="44">
        <f t="shared" si="0"/>
        <v>0.94093263121246407</v>
      </c>
      <c r="Q57" s="21">
        <f t="shared" si="3"/>
        <v>2.8245822484010414</v>
      </c>
      <c r="R57" s="21">
        <f t="shared" si="4"/>
        <v>2.823653203519767</v>
      </c>
    </row>
    <row r="58" spans="1:18" ht="14.15" customHeight="1" x14ac:dyDescent="0.4">
      <c r="A58" s="10"/>
      <c r="B58" s="9" t="s">
        <v>84</v>
      </c>
      <c r="C58" s="29">
        <v>65275</v>
      </c>
      <c r="D58" s="29">
        <v>95294</v>
      </c>
      <c r="E58" s="52">
        <v>3828</v>
      </c>
      <c r="F58" s="52">
        <v>3945</v>
      </c>
      <c r="G58" s="29">
        <f t="shared" si="1"/>
        <v>61447</v>
      </c>
      <c r="H58" s="29">
        <f t="shared" si="1"/>
        <v>91349</v>
      </c>
      <c r="I58" s="6">
        <v>25027</v>
      </c>
      <c r="J58" s="6">
        <v>36205</v>
      </c>
      <c r="K58" s="39">
        <v>21491</v>
      </c>
      <c r="L58" s="39">
        <v>32452</v>
      </c>
      <c r="M58" s="6">
        <v>3536</v>
      </c>
      <c r="N58" s="6">
        <v>3753</v>
      </c>
      <c r="O58" s="36">
        <f t="shared" si="2"/>
        <v>0.85871259040236547</v>
      </c>
      <c r="P58" s="44">
        <f t="shared" si="0"/>
        <v>0.89634028449109238</v>
      </c>
      <c r="Q58" s="21">
        <f t="shared" si="3"/>
        <v>2.8591968731096737</v>
      </c>
      <c r="R58" s="21">
        <f t="shared" si="4"/>
        <v>2.8148958461728091</v>
      </c>
    </row>
    <row r="59" spans="1:18" ht="14.15" customHeight="1" x14ac:dyDescent="0.4">
      <c r="A59" s="10"/>
      <c r="B59" s="9" t="s">
        <v>46</v>
      </c>
      <c r="C59" s="29">
        <v>5523</v>
      </c>
      <c r="D59" s="29">
        <v>5322</v>
      </c>
      <c r="E59" s="52">
        <v>15</v>
      </c>
      <c r="F59" s="52">
        <v>34</v>
      </c>
      <c r="G59" s="29">
        <f t="shared" si="1"/>
        <v>5508</v>
      </c>
      <c r="H59" s="29">
        <f t="shared" si="1"/>
        <v>5288</v>
      </c>
      <c r="I59" s="6">
        <v>1376</v>
      </c>
      <c r="J59" s="6">
        <v>1457</v>
      </c>
      <c r="K59" s="39">
        <v>1292</v>
      </c>
      <c r="L59" s="39">
        <v>1395</v>
      </c>
      <c r="M59" s="6">
        <v>84</v>
      </c>
      <c r="N59" s="6">
        <v>62</v>
      </c>
      <c r="O59" s="36">
        <f t="shared" si="2"/>
        <v>0.93895348837209303</v>
      </c>
      <c r="P59" s="44">
        <f t="shared" si="0"/>
        <v>0.95744680851063835</v>
      </c>
      <c r="Q59" s="21">
        <f t="shared" si="3"/>
        <v>4.2631578947368425</v>
      </c>
      <c r="R59" s="21">
        <f t="shared" si="4"/>
        <v>3.7906810035842295</v>
      </c>
    </row>
    <row r="60" spans="1:18" ht="14.15" customHeight="1" x14ac:dyDescent="0.4">
      <c r="A60" s="10"/>
      <c r="B60" s="9" t="s">
        <v>85</v>
      </c>
      <c r="C60" s="29">
        <v>5476</v>
      </c>
      <c r="D60" s="29">
        <v>6847</v>
      </c>
      <c r="E60" s="52">
        <v>37</v>
      </c>
      <c r="F60" s="52">
        <v>30</v>
      </c>
      <c r="G60" s="29">
        <f t="shared" si="1"/>
        <v>5439</v>
      </c>
      <c r="H60" s="29">
        <f t="shared" si="1"/>
        <v>6817</v>
      </c>
      <c r="I60" s="6">
        <v>2716</v>
      </c>
      <c r="J60" s="6">
        <v>2991</v>
      </c>
      <c r="K60" s="39">
        <v>2263</v>
      </c>
      <c r="L60" s="39">
        <v>2618</v>
      </c>
      <c r="M60" s="6">
        <v>453</v>
      </c>
      <c r="N60" s="6">
        <v>373</v>
      </c>
      <c r="O60" s="36">
        <f t="shared" si="2"/>
        <v>0.83321060382916057</v>
      </c>
      <c r="P60" s="44">
        <f t="shared" si="0"/>
        <v>0.87529254429956538</v>
      </c>
      <c r="Q60" s="21">
        <f t="shared" si="3"/>
        <v>2.4034467520989837</v>
      </c>
      <c r="R60" s="21">
        <f t="shared" si="4"/>
        <v>2.6038961038961039</v>
      </c>
    </row>
    <row r="61" spans="1:18" ht="14.15" customHeight="1" x14ac:dyDescent="0.4">
      <c r="A61" s="10"/>
      <c r="B61" s="9" t="s">
        <v>86</v>
      </c>
      <c r="C61" s="29">
        <v>439041</v>
      </c>
      <c r="D61" s="29">
        <v>504258</v>
      </c>
      <c r="E61" s="52">
        <v>3538</v>
      </c>
      <c r="F61" s="52">
        <v>6002</v>
      </c>
      <c r="G61" s="29">
        <f t="shared" si="1"/>
        <v>435503</v>
      </c>
      <c r="H61" s="29">
        <f t="shared" si="1"/>
        <v>498256</v>
      </c>
      <c r="I61" s="6">
        <v>201173</v>
      </c>
      <c r="J61" s="6">
        <v>220082</v>
      </c>
      <c r="K61" s="39">
        <v>165374</v>
      </c>
      <c r="L61" s="39">
        <v>191469</v>
      </c>
      <c r="M61" s="6">
        <v>35799</v>
      </c>
      <c r="N61" s="6">
        <v>28613</v>
      </c>
      <c r="O61" s="36">
        <f t="shared" si="2"/>
        <v>0.82204868446560919</v>
      </c>
      <c r="P61" s="44">
        <f t="shared" si="0"/>
        <v>0.86998936759934931</v>
      </c>
      <c r="Q61" s="21">
        <f t="shared" si="3"/>
        <v>2.6334429837822149</v>
      </c>
      <c r="R61" s="21">
        <f t="shared" si="4"/>
        <v>2.6022802646903678</v>
      </c>
    </row>
    <row r="62" spans="1:18" ht="14.15" customHeight="1" x14ac:dyDescent="0.4">
      <c r="A62" s="10"/>
      <c r="B62" s="9" t="s">
        <v>55</v>
      </c>
      <c r="C62" s="29">
        <v>12820</v>
      </c>
      <c r="D62" s="29">
        <v>12658</v>
      </c>
      <c r="E62" s="52">
        <v>31</v>
      </c>
      <c r="F62" s="52">
        <v>29</v>
      </c>
      <c r="G62" s="29">
        <f t="shared" si="1"/>
        <v>12789</v>
      </c>
      <c r="H62" s="29">
        <f t="shared" si="1"/>
        <v>12629</v>
      </c>
      <c r="I62" s="6">
        <v>5643</v>
      </c>
      <c r="J62" s="6">
        <v>5728</v>
      </c>
      <c r="K62" s="39">
        <v>4860</v>
      </c>
      <c r="L62" s="39">
        <v>4752</v>
      </c>
      <c r="M62" s="6">
        <v>783</v>
      </c>
      <c r="N62" s="6">
        <v>976</v>
      </c>
      <c r="O62" s="36">
        <f t="shared" si="2"/>
        <v>0.86124401913875603</v>
      </c>
      <c r="P62" s="44">
        <f t="shared" si="0"/>
        <v>0.82960893854748607</v>
      </c>
      <c r="Q62" s="21">
        <f t="shared" si="3"/>
        <v>2.6314814814814813</v>
      </c>
      <c r="R62" s="21">
        <f t="shared" si="4"/>
        <v>2.6576178451178452</v>
      </c>
    </row>
    <row r="63" spans="1:18" ht="14.15" customHeight="1" x14ac:dyDescent="0.4">
      <c r="A63" s="10"/>
      <c r="B63" s="9" t="s">
        <v>87</v>
      </c>
      <c r="C63" s="29">
        <v>154058</v>
      </c>
      <c r="D63" s="29">
        <v>190985</v>
      </c>
      <c r="E63" s="52">
        <v>1227</v>
      </c>
      <c r="F63" s="52">
        <v>2296</v>
      </c>
      <c r="G63" s="29">
        <f t="shared" si="1"/>
        <v>152831</v>
      </c>
      <c r="H63" s="29">
        <f t="shared" si="1"/>
        <v>188689</v>
      </c>
      <c r="I63" s="6">
        <v>64814</v>
      </c>
      <c r="J63" s="6">
        <v>76546</v>
      </c>
      <c r="K63" s="39">
        <v>57454</v>
      </c>
      <c r="L63" s="39">
        <v>70111</v>
      </c>
      <c r="M63" s="6">
        <v>7360</v>
      </c>
      <c r="N63" s="6">
        <v>6435</v>
      </c>
      <c r="O63" s="36">
        <f t="shared" si="2"/>
        <v>0.88644428672817599</v>
      </c>
      <c r="P63" s="44">
        <f t="shared" si="0"/>
        <v>0.91593290309095188</v>
      </c>
      <c r="Q63" s="21">
        <f t="shared" si="3"/>
        <v>2.6600584815678632</v>
      </c>
      <c r="R63" s="21">
        <f t="shared" si="4"/>
        <v>2.6912895266078074</v>
      </c>
    </row>
    <row r="64" spans="1:18" ht="14.15" customHeight="1" x14ac:dyDescent="0.4">
      <c r="A64" s="10"/>
      <c r="B64" s="9" t="s">
        <v>88</v>
      </c>
      <c r="C64" s="29">
        <v>1445632</v>
      </c>
      <c r="D64" s="29">
        <v>1608139</v>
      </c>
      <c r="E64" s="52">
        <v>21738</v>
      </c>
      <c r="F64" s="52">
        <v>28903</v>
      </c>
      <c r="G64" s="29">
        <f t="shared" si="1"/>
        <v>1423894</v>
      </c>
      <c r="H64" s="29">
        <f t="shared" si="1"/>
        <v>1579236</v>
      </c>
      <c r="I64" s="6">
        <v>590149</v>
      </c>
      <c r="J64" s="6">
        <v>630752</v>
      </c>
      <c r="K64" s="39">
        <v>514806</v>
      </c>
      <c r="L64" s="39">
        <v>583009</v>
      </c>
      <c r="M64" s="6">
        <v>75343</v>
      </c>
      <c r="N64" s="6">
        <v>47743</v>
      </c>
      <c r="O64" s="36">
        <f t="shared" si="2"/>
        <v>0.87233224151866728</v>
      </c>
      <c r="P64" s="44">
        <f t="shared" si="0"/>
        <v>0.92430781035969767</v>
      </c>
      <c r="Q64" s="21">
        <f t="shared" si="3"/>
        <v>2.7658846244993258</v>
      </c>
      <c r="R64" s="21">
        <f t="shared" si="4"/>
        <v>2.7087677891764965</v>
      </c>
    </row>
    <row r="65" spans="1:18" ht="14.15" customHeight="1" x14ac:dyDescent="0.4">
      <c r="A65" s="10"/>
      <c r="B65" s="9" t="s">
        <v>62</v>
      </c>
      <c r="C65" s="29">
        <v>25912</v>
      </c>
      <c r="D65" s="29">
        <v>50190</v>
      </c>
      <c r="E65" s="52">
        <v>16</v>
      </c>
      <c r="F65" s="52">
        <v>396</v>
      </c>
      <c r="G65" s="29">
        <f t="shared" si="1"/>
        <v>25896</v>
      </c>
      <c r="H65" s="29">
        <f t="shared" si="1"/>
        <v>49794</v>
      </c>
      <c r="I65" s="6">
        <v>8394</v>
      </c>
      <c r="J65" s="6">
        <v>15345</v>
      </c>
      <c r="K65" s="39">
        <v>7569</v>
      </c>
      <c r="L65" s="39">
        <v>14433</v>
      </c>
      <c r="M65" s="6">
        <v>825</v>
      </c>
      <c r="N65" s="6">
        <v>912</v>
      </c>
      <c r="O65" s="36">
        <f t="shared" si="2"/>
        <v>0.90171551107934234</v>
      </c>
      <c r="P65" s="44">
        <f t="shared" si="0"/>
        <v>0.94056695992179862</v>
      </c>
      <c r="Q65" s="21">
        <f t="shared" si="3"/>
        <v>3.4213238208481966</v>
      </c>
      <c r="R65" s="21">
        <f t="shared" si="4"/>
        <v>3.4500103928497192</v>
      </c>
    </row>
    <row r="66" spans="1:18" ht="14.15" customHeight="1" x14ac:dyDescent="0.4">
      <c r="A66" s="10"/>
      <c r="B66" s="9" t="s">
        <v>89</v>
      </c>
      <c r="C66" s="29">
        <v>217385</v>
      </c>
      <c r="D66" s="29">
        <v>241361</v>
      </c>
      <c r="E66" s="52">
        <v>1159</v>
      </c>
      <c r="F66" s="52">
        <v>2668</v>
      </c>
      <c r="G66" s="29">
        <f t="shared" si="1"/>
        <v>216226</v>
      </c>
      <c r="H66" s="29">
        <f t="shared" si="1"/>
        <v>238693</v>
      </c>
      <c r="I66" s="6">
        <v>124001</v>
      </c>
      <c r="J66" s="6">
        <v>136490</v>
      </c>
      <c r="K66" s="39">
        <v>101273</v>
      </c>
      <c r="L66" s="39">
        <v>114950</v>
      </c>
      <c r="M66" s="6">
        <v>22728</v>
      </c>
      <c r="N66" s="6">
        <v>21540</v>
      </c>
      <c r="O66" s="36">
        <f t="shared" si="2"/>
        <v>0.81671115555519713</v>
      </c>
      <c r="P66" s="44">
        <f t="shared" si="0"/>
        <v>0.84218624075023807</v>
      </c>
      <c r="Q66" s="21">
        <f t="shared" si="3"/>
        <v>2.1350804261747949</v>
      </c>
      <c r="R66" s="21">
        <f t="shared" si="4"/>
        <v>2.0764941278816877</v>
      </c>
    </row>
    <row r="67" spans="1:18" ht="14.15" customHeight="1" x14ac:dyDescent="0.4">
      <c r="A67" s="10"/>
      <c r="B67" s="9" t="s">
        <v>90</v>
      </c>
      <c r="C67" s="29">
        <v>117517</v>
      </c>
      <c r="D67" s="29">
        <v>143148</v>
      </c>
      <c r="E67" s="52">
        <v>274</v>
      </c>
      <c r="F67" s="52">
        <v>1390</v>
      </c>
      <c r="G67" s="29">
        <f t="shared" si="1"/>
        <v>117243</v>
      </c>
      <c r="H67" s="29">
        <f t="shared" si="1"/>
        <v>141758</v>
      </c>
      <c r="I67" s="6">
        <v>52586</v>
      </c>
      <c r="J67" s="6">
        <v>58831</v>
      </c>
      <c r="K67" s="39">
        <v>43272</v>
      </c>
      <c r="L67" s="39">
        <v>52309</v>
      </c>
      <c r="M67" s="6">
        <v>9314</v>
      </c>
      <c r="N67" s="6">
        <v>6522</v>
      </c>
      <c r="O67" s="36">
        <f t="shared" si="2"/>
        <v>0.82288061461225426</v>
      </c>
      <c r="P67" s="44">
        <f t="shared" ref="P67:P130" si="33">L67/J67</f>
        <v>0.88914007920994031</v>
      </c>
      <c r="Q67" s="21">
        <f t="shared" si="3"/>
        <v>2.709442595673877</v>
      </c>
      <c r="R67" s="21">
        <f t="shared" si="4"/>
        <v>2.7100116614731689</v>
      </c>
    </row>
    <row r="68" spans="1:18" ht="14.15" customHeight="1" x14ac:dyDescent="0.4">
      <c r="A68" s="10"/>
      <c r="B68" s="9" t="s">
        <v>91</v>
      </c>
      <c r="C68" s="29">
        <v>161719</v>
      </c>
      <c r="D68" s="29">
        <v>180587</v>
      </c>
      <c r="E68" s="52">
        <v>10188</v>
      </c>
      <c r="F68" s="52">
        <v>9668</v>
      </c>
      <c r="G68" s="29">
        <f t="shared" ref="G68:H130" si="34">C68-E68</f>
        <v>151531</v>
      </c>
      <c r="H68" s="29">
        <f t="shared" si="34"/>
        <v>170919</v>
      </c>
      <c r="I68" s="6">
        <v>73462</v>
      </c>
      <c r="J68" s="6">
        <v>82626</v>
      </c>
      <c r="K68" s="39">
        <v>66000</v>
      </c>
      <c r="L68" s="39">
        <v>75530</v>
      </c>
      <c r="M68" s="6">
        <v>7462</v>
      </c>
      <c r="N68" s="6">
        <v>7096</v>
      </c>
      <c r="O68" s="36">
        <f t="shared" ref="O68:O130" si="35">K68/I68</f>
        <v>0.89842367482507968</v>
      </c>
      <c r="P68" s="44">
        <f t="shared" si="33"/>
        <v>0.91411904243216424</v>
      </c>
      <c r="Q68" s="21">
        <f t="shared" ref="Q68:Q130" si="36">G68/K68</f>
        <v>2.2959242424242423</v>
      </c>
      <c r="R68" s="21">
        <f t="shared" ref="R68:R130" si="37">H68/L68</f>
        <v>2.2629286376274327</v>
      </c>
    </row>
    <row r="69" spans="1:18" ht="14.15" customHeight="1" x14ac:dyDescent="0.4">
      <c r="A69" s="10"/>
      <c r="B69" s="9" t="s">
        <v>92</v>
      </c>
      <c r="C69" s="29">
        <v>6545</v>
      </c>
      <c r="D69" s="29">
        <v>7216</v>
      </c>
      <c r="E69" s="52">
        <v>0</v>
      </c>
      <c r="F69" s="52">
        <v>0</v>
      </c>
      <c r="G69" s="29">
        <f t="shared" si="34"/>
        <v>6545</v>
      </c>
      <c r="H69" s="29">
        <f t="shared" si="34"/>
        <v>7216</v>
      </c>
      <c r="I69" s="6">
        <v>2169</v>
      </c>
      <c r="J69" s="6">
        <v>2294</v>
      </c>
      <c r="K69" s="39">
        <v>1959</v>
      </c>
      <c r="L69" s="39">
        <v>2173</v>
      </c>
      <c r="M69" s="6">
        <v>210</v>
      </c>
      <c r="N69" s="6">
        <v>121</v>
      </c>
      <c r="O69" s="36">
        <f t="shared" si="35"/>
        <v>0.90318118948824344</v>
      </c>
      <c r="P69" s="44">
        <f t="shared" si="33"/>
        <v>0.9472537053182214</v>
      </c>
      <c r="Q69" s="21">
        <f t="shared" si="36"/>
        <v>3.3409903011740685</v>
      </c>
      <c r="R69" s="21">
        <f t="shared" si="37"/>
        <v>3.3207547169811322</v>
      </c>
    </row>
    <row r="70" spans="1:18" ht="14.15" customHeight="1" x14ac:dyDescent="0.4">
      <c r="A70" s="10"/>
      <c r="B70" s="9" t="s">
        <v>108</v>
      </c>
      <c r="C70" s="29">
        <v>6363</v>
      </c>
      <c r="D70" s="29">
        <v>6614</v>
      </c>
      <c r="E70" s="52">
        <v>189</v>
      </c>
      <c r="F70" s="52">
        <v>65</v>
      </c>
      <c r="G70" s="29">
        <f t="shared" si="34"/>
        <v>6174</v>
      </c>
      <c r="H70" s="29">
        <f t="shared" si="34"/>
        <v>6549</v>
      </c>
      <c r="I70" s="6">
        <v>3617</v>
      </c>
      <c r="J70" s="6">
        <v>3897</v>
      </c>
      <c r="K70" s="39">
        <v>2909</v>
      </c>
      <c r="L70" s="39">
        <v>3209</v>
      </c>
      <c r="M70" s="6">
        <v>708</v>
      </c>
      <c r="N70" s="6">
        <v>688</v>
      </c>
      <c r="O70" s="36">
        <f t="shared" si="35"/>
        <v>0.8042576721039536</v>
      </c>
      <c r="P70" s="44">
        <f t="shared" si="33"/>
        <v>0.82345393892738006</v>
      </c>
      <c r="Q70" s="21">
        <f t="shared" si="36"/>
        <v>2.1223788243382606</v>
      </c>
      <c r="R70" s="21">
        <f t="shared" si="37"/>
        <v>2.0408226861950762</v>
      </c>
    </row>
    <row r="71" spans="1:18" ht="14.15" customHeight="1" x14ac:dyDescent="0.4">
      <c r="A71" s="10"/>
      <c r="B71" s="9" t="s">
        <v>109</v>
      </c>
      <c r="C71" s="29">
        <v>6156</v>
      </c>
      <c r="D71" s="29">
        <v>7056</v>
      </c>
      <c r="E71" s="52">
        <v>203</v>
      </c>
      <c r="F71" s="52">
        <v>296</v>
      </c>
      <c r="G71" s="29">
        <f t="shared" si="34"/>
        <v>5953</v>
      </c>
      <c r="H71" s="29">
        <f t="shared" si="34"/>
        <v>6760</v>
      </c>
      <c r="I71" s="6">
        <v>2831</v>
      </c>
      <c r="J71" s="6">
        <v>2724</v>
      </c>
      <c r="K71" s="39">
        <v>2470</v>
      </c>
      <c r="L71" s="39">
        <v>2605</v>
      </c>
      <c r="M71" s="6">
        <v>361</v>
      </c>
      <c r="N71" s="6">
        <v>119</v>
      </c>
      <c r="O71" s="36">
        <f t="shared" si="35"/>
        <v>0.87248322147651003</v>
      </c>
      <c r="P71" s="44">
        <f t="shared" si="33"/>
        <v>0.95631424375917773</v>
      </c>
      <c r="Q71" s="21">
        <f t="shared" si="36"/>
        <v>2.4101214574898786</v>
      </c>
      <c r="R71" s="21">
        <f t="shared" si="37"/>
        <v>2.5950095969289828</v>
      </c>
    </row>
    <row r="72" spans="1:18" ht="14.15" customHeight="1" thickBot="1" x14ac:dyDescent="0.45">
      <c r="A72" s="10"/>
      <c r="B72" s="9" t="s">
        <v>70</v>
      </c>
      <c r="C72" s="29">
        <f t="shared" ref="C72" si="38">C46-SUM(C47:C71)</f>
        <v>284404</v>
      </c>
      <c r="D72" s="29">
        <f>D46-SUM(D47:D71)</f>
        <v>317335</v>
      </c>
      <c r="E72" s="52">
        <v>1131</v>
      </c>
      <c r="F72" s="52">
        <f>F46-SUM(F47:F71)</f>
        <v>1969</v>
      </c>
      <c r="G72" s="29">
        <f t="shared" si="34"/>
        <v>283273</v>
      </c>
      <c r="H72" s="29">
        <f t="shared" si="34"/>
        <v>315366</v>
      </c>
      <c r="I72" s="6">
        <f t="shared" ref="I72" si="39">I46-SUM(I47:I71)</f>
        <v>145738</v>
      </c>
      <c r="J72" s="6">
        <f>J46-SUM(J47:J71)</f>
        <v>151710</v>
      </c>
      <c r="K72" s="39">
        <f t="shared" ref="K72" si="40">K46-SUM(K47:K71)</f>
        <v>120938</v>
      </c>
      <c r="L72" s="39">
        <f>L46-SUM(L47:L71)</f>
        <v>132472</v>
      </c>
      <c r="M72" s="6">
        <f t="shared" ref="M72" si="41">M46-SUM(M47:M71)</f>
        <v>24800</v>
      </c>
      <c r="N72" s="6">
        <f>N46-SUM(N47:N71)</f>
        <v>19238</v>
      </c>
      <c r="O72" s="36">
        <f t="shared" si="35"/>
        <v>0.82983161563902341</v>
      </c>
      <c r="P72" s="44">
        <f t="shared" si="33"/>
        <v>0.87319227473469119</v>
      </c>
      <c r="Q72" s="21">
        <f t="shared" si="36"/>
        <v>2.342299360002646</v>
      </c>
      <c r="R72" s="21">
        <f t="shared" si="37"/>
        <v>2.3806238299414217</v>
      </c>
    </row>
    <row r="73" spans="1:18" ht="14.15" customHeight="1" x14ac:dyDescent="0.4">
      <c r="A73" s="109" t="s">
        <v>10</v>
      </c>
      <c r="B73" s="110"/>
      <c r="C73" s="35">
        <v>200186</v>
      </c>
      <c r="D73" s="35">
        <v>213267</v>
      </c>
      <c r="E73" s="51">
        <v>2629</v>
      </c>
      <c r="F73" s="51">
        <v>4340</v>
      </c>
      <c r="G73" s="35">
        <f t="shared" si="34"/>
        <v>197557</v>
      </c>
      <c r="H73" s="35">
        <f t="shared" si="34"/>
        <v>208927</v>
      </c>
      <c r="I73" s="5">
        <v>110911</v>
      </c>
      <c r="J73" s="5">
        <v>117650</v>
      </c>
      <c r="K73" s="35">
        <v>82539</v>
      </c>
      <c r="L73" s="35">
        <v>91270</v>
      </c>
      <c r="M73" s="5">
        <v>28372</v>
      </c>
      <c r="N73" s="5">
        <v>26380</v>
      </c>
      <c r="O73" s="34">
        <f t="shared" si="35"/>
        <v>0.74419128851060756</v>
      </c>
      <c r="P73" s="34">
        <f t="shared" si="33"/>
        <v>0.77577560560985981</v>
      </c>
      <c r="Q73" s="24">
        <f t="shared" si="36"/>
        <v>2.3934988308557168</v>
      </c>
      <c r="R73" s="24">
        <f t="shared" si="37"/>
        <v>2.2891092363317629</v>
      </c>
    </row>
    <row r="74" spans="1:18" ht="14.15" customHeight="1" x14ac:dyDescent="0.4">
      <c r="A74" s="10"/>
      <c r="B74" s="9" t="s">
        <v>28</v>
      </c>
      <c r="C74" s="29">
        <v>39540</v>
      </c>
      <c r="D74" s="29">
        <v>41348</v>
      </c>
      <c r="E74" s="52">
        <v>166</v>
      </c>
      <c r="F74" s="52">
        <v>209</v>
      </c>
      <c r="G74" s="29">
        <f t="shared" si="34"/>
        <v>39374</v>
      </c>
      <c r="H74" s="29">
        <f t="shared" si="34"/>
        <v>41139</v>
      </c>
      <c r="I74" s="6">
        <v>23464</v>
      </c>
      <c r="J74" s="6">
        <v>24503</v>
      </c>
      <c r="K74" s="39">
        <v>16761</v>
      </c>
      <c r="L74" s="39">
        <v>18618</v>
      </c>
      <c r="M74" s="6">
        <v>6703</v>
      </c>
      <c r="N74" s="6">
        <v>5885</v>
      </c>
      <c r="O74" s="36">
        <f t="shared" si="35"/>
        <v>0.71432833276508689</v>
      </c>
      <c r="P74" s="44">
        <f t="shared" si="33"/>
        <v>0.75982532751091703</v>
      </c>
      <c r="Q74" s="21">
        <f t="shared" si="36"/>
        <v>2.3491438458325877</v>
      </c>
      <c r="R74" s="21">
        <f t="shared" si="37"/>
        <v>2.2096358362874637</v>
      </c>
    </row>
    <row r="75" spans="1:18" ht="14.15" customHeight="1" x14ac:dyDescent="0.4">
      <c r="A75" s="10"/>
      <c r="B75" s="9" t="s">
        <v>37</v>
      </c>
      <c r="C75" s="29">
        <v>4821</v>
      </c>
      <c r="D75" s="29">
        <v>2478</v>
      </c>
      <c r="E75" s="52">
        <v>0</v>
      </c>
      <c r="F75" s="52">
        <v>0</v>
      </c>
      <c r="G75" s="29">
        <f t="shared" si="34"/>
        <v>4821</v>
      </c>
      <c r="H75" s="29">
        <f t="shared" si="34"/>
        <v>2478</v>
      </c>
      <c r="I75" s="6">
        <v>599</v>
      </c>
      <c r="J75" s="6">
        <v>561</v>
      </c>
      <c r="K75" s="39">
        <v>575</v>
      </c>
      <c r="L75" s="39">
        <v>472</v>
      </c>
      <c r="M75" s="6">
        <v>24</v>
      </c>
      <c r="N75" s="6">
        <v>89</v>
      </c>
      <c r="O75" s="36">
        <f t="shared" si="35"/>
        <v>0.95993322203672793</v>
      </c>
      <c r="P75" s="44">
        <f t="shared" si="33"/>
        <v>0.84135472370766484</v>
      </c>
      <c r="Q75" s="21">
        <f t="shared" si="36"/>
        <v>8.3843478260869571</v>
      </c>
      <c r="R75" s="21">
        <f t="shared" si="37"/>
        <v>5.25</v>
      </c>
    </row>
    <row r="76" spans="1:18" ht="14.15" customHeight="1" x14ac:dyDescent="0.4">
      <c r="A76" s="10"/>
      <c r="B76" s="9" t="s">
        <v>93</v>
      </c>
      <c r="C76" s="29">
        <v>28068</v>
      </c>
      <c r="D76" s="29">
        <v>32689</v>
      </c>
      <c r="E76" s="52">
        <v>699</v>
      </c>
      <c r="F76" s="52">
        <v>837</v>
      </c>
      <c r="G76" s="29">
        <f t="shared" si="34"/>
        <v>27369</v>
      </c>
      <c r="H76" s="29">
        <f t="shared" si="34"/>
        <v>31852</v>
      </c>
      <c r="I76" s="6">
        <v>12724</v>
      </c>
      <c r="J76" s="6">
        <v>14135</v>
      </c>
      <c r="K76" s="39">
        <v>11217</v>
      </c>
      <c r="L76" s="39">
        <v>13207</v>
      </c>
      <c r="M76" s="6">
        <v>1507</v>
      </c>
      <c r="N76" s="6">
        <v>928</v>
      </c>
      <c r="O76" s="36">
        <f t="shared" si="35"/>
        <v>0.88156240176045264</v>
      </c>
      <c r="P76" s="44">
        <f t="shared" si="33"/>
        <v>0.9343473646975593</v>
      </c>
      <c r="Q76" s="21">
        <f t="shared" si="36"/>
        <v>2.4399572078095746</v>
      </c>
      <c r="R76" s="21">
        <f t="shared" si="37"/>
        <v>2.4117513439842506</v>
      </c>
    </row>
    <row r="77" spans="1:18" ht="14.15" customHeight="1" x14ac:dyDescent="0.4">
      <c r="A77" s="10"/>
      <c r="B77" s="9" t="s">
        <v>94</v>
      </c>
      <c r="C77" s="29">
        <v>52527</v>
      </c>
      <c r="D77" s="29">
        <v>57144</v>
      </c>
      <c r="E77" s="52">
        <v>201</v>
      </c>
      <c r="F77" s="52">
        <v>401</v>
      </c>
      <c r="G77" s="29">
        <f t="shared" si="34"/>
        <v>52326</v>
      </c>
      <c r="H77" s="29">
        <f t="shared" si="34"/>
        <v>56743</v>
      </c>
      <c r="I77" s="6">
        <v>32327</v>
      </c>
      <c r="J77" s="6">
        <v>35410</v>
      </c>
      <c r="K77" s="39">
        <v>23168</v>
      </c>
      <c r="L77" s="39">
        <v>26018</v>
      </c>
      <c r="M77" s="6">
        <v>9159</v>
      </c>
      <c r="N77" s="6">
        <v>9392</v>
      </c>
      <c r="O77" s="36">
        <f t="shared" si="35"/>
        <v>0.7166764623998515</v>
      </c>
      <c r="P77" s="44">
        <f t="shared" si="33"/>
        <v>0.73476419090652356</v>
      </c>
      <c r="Q77" s="21">
        <f t="shared" si="36"/>
        <v>2.2585462707182322</v>
      </c>
      <c r="R77" s="21">
        <f t="shared" si="37"/>
        <v>2.1809132139288185</v>
      </c>
    </row>
    <row r="78" spans="1:18" ht="14.15" customHeight="1" thickBot="1" x14ac:dyDescent="0.45">
      <c r="A78" s="10"/>
      <c r="B78" s="9" t="s">
        <v>70</v>
      </c>
      <c r="C78" s="29">
        <f t="shared" ref="C78" si="42">C73-SUM(C74:C77)</f>
        <v>75230</v>
      </c>
      <c r="D78" s="29">
        <f>D73-SUM(D74:D77)</f>
        <v>79608</v>
      </c>
      <c r="E78" s="52">
        <v>1563</v>
      </c>
      <c r="F78" s="52">
        <f>F73-SUM(F74:F77)</f>
        <v>2893</v>
      </c>
      <c r="G78" s="29">
        <f t="shared" si="34"/>
        <v>73667</v>
      </c>
      <c r="H78" s="29">
        <f t="shared" si="34"/>
        <v>76715</v>
      </c>
      <c r="I78" s="6">
        <f t="shared" ref="I78" si="43">I73-SUM(I74:I77)</f>
        <v>41797</v>
      </c>
      <c r="J78" s="6">
        <f>J73-SUM(J74:J77)</f>
        <v>43041</v>
      </c>
      <c r="K78" s="39">
        <f t="shared" ref="K78" si="44">K73-SUM(K74:K77)</f>
        <v>30818</v>
      </c>
      <c r="L78" s="39">
        <f>L73-SUM(L74:L77)</f>
        <v>32955</v>
      </c>
      <c r="M78" s="6">
        <f t="shared" ref="M78" si="45">M73-SUM(M74:M77)</f>
        <v>10979</v>
      </c>
      <c r="N78" s="6">
        <f>N73-SUM(N74:N77)</f>
        <v>10086</v>
      </c>
      <c r="O78" s="36">
        <f t="shared" si="35"/>
        <v>0.73732564538124745</v>
      </c>
      <c r="P78" s="44">
        <f t="shared" si="33"/>
        <v>0.76566529588067189</v>
      </c>
      <c r="Q78" s="21">
        <f t="shared" si="36"/>
        <v>2.3903887338568368</v>
      </c>
      <c r="R78" s="21">
        <f t="shared" si="37"/>
        <v>2.3278713397056592</v>
      </c>
    </row>
    <row r="79" spans="1:18" ht="14.15" customHeight="1" x14ac:dyDescent="0.4">
      <c r="A79" s="109" t="s">
        <v>11</v>
      </c>
      <c r="B79" s="110"/>
      <c r="C79" s="35">
        <v>107449</v>
      </c>
      <c r="D79" s="35">
        <v>106717</v>
      </c>
      <c r="E79" s="51">
        <v>2227</v>
      </c>
      <c r="F79" s="51">
        <v>2040</v>
      </c>
      <c r="G79" s="35">
        <f t="shared" si="34"/>
        <v>105222</v>
      </c>
      <c r="H79" s="35">
        <f t="shared" si="34"/>
        <v>104677</v>
      </c>
      <c r="I79" s="5">
        <v>56938</v>
      </c>
      <c r="J79" s="5">
        <v>56180</v>
      </c>
      <c r="K79" s="35">
        <v>35658</v>
      </c>
      <c r="L79" s="35">
        <v>36836</v>
      </c>
      <c r="M79" s="5">
        <v>21280</v>
      </c>
      <c r="N79" s="5">
        <v>19344</v>
      </c>
      <c r="O79" s="34">
        <f t="shared" si="35"/>
        <v>0.62626014261126139</v>
      </c>
      <c r="P79" s="34">
        <f t="shared" si="33"/>
        <v>0.65567817728729083</v>
      </c>
      <c r="Q79" s="24">
        <f t="shared" si="36"/>
        <v>2.950866565707555</v>
      </c>
      <c r="R79" s="24">
        <f t="shared" si="37"/>
        <v>2.8417037680529917</v>
      </c>
    </row>
    <row r="80" spans="1:18" ht="14.15" customHeight="1" x14ac:dyDescent="0.4">
      <c r="A80" s="10"/>
      <c r="B80" s="9" t="s">
        <v>95</v>
      </c>
      <c r="C80" s="29">
        <v>5053</v>
      </c>
      <c r="D80" s="29">
        <v>4858</v>
      </c>
      <c r="E80" s="52">
        <v>410</v>
      </c>
      <c r="F80" s="52">
        <v>369</v>
      </c>
      <c r="G80" s="29">
        <f t="shared" si="34"/>
        <v>4643</v>
      </c>
      <c r="H80" s="29">
        <f t="shared" si="34"/>
        <v>4489</v>
      </c>
      <c r="I80" s="6">
        <v>1881</v>
      </c>
      <c r="J80" s="6">
        <v>1943</v>
      </c>
      <c r="K80" s="39">
        <v>1636</v>
      </c>
      <c r="L80" s="39">
        <v>1695</v>
      </c>
      <c r="M80" s="6">
        <v>245</v>
      </c>
      <c r="N80" s="6">
        <v>248</v>
      </c>
      <c r="O80" s="36">
        <f t="shared" si="35"/>
        <v>0.86975013290802761</v>
      </c>
      <c r="P80" s="44">
        <f t="shared" si="33"/>
        <v>0.87236232629953681</v>
      </c>
      <c r="Q80" s="21">
        <f t="shared" si="36"/>
        <v>2.8380195599022007</v>
      </c>
      <c r="R80" s="21">
        <f t="shared" si="37"/>
        <v>2.6483775811209438</v>
      </c>
    </row>
    <row r="81" spans="1:18" ht="14.15" customHeight="1" x14ac:dyDescent="0.4">
      <c r="A81" s="10"/>
      <c r="B81" s="9" t="s">
        <v>59</v>
      </c>
      <c r="C81" s="29">
        <v>4282</v>
      </c>
      <c r="D81" s="29">
        <v>4030</v>
      </c>
      <c r="E81" s="52">
        <v>23</v>
      </c>
      <c r="F81" s="52">
        <v>128</v>
      </c>
      <c r="G81" s="29">
        <f t="shared" si="34"/>
        <v>4259</v>
      </c>
      <c r="H81" s="29">
        <f t="shared" si="34"/>
        <v>3902</v>
      </c>
      <c r="I81" s="6">
        <v>3451</v>
      </c>
      <c r="J81" s="6">
        <v>3409</v>
      </c>
      <c r="K81" s="39">
        <v>1707</v>
      </c>
      <c r="L81" s="39">
        <v>1698</v>
      </c>
      <c r="M81" s="6">
        <v>1744</v>
      </c>
      <c r="N81" s="6">
        <v>1711</v>
      </c>
      <c r="O81" s="36">
        <f t="shared" si="35"/>
        <v>0.49463923500434659</v>
      </c>
      <c r="P81" s="44">
        <f t="shared" si="33"/>
        <v>0.49809328248753298</v>
      </c>
      <c r="Q81" s="21">
        <f t="shared" si="36"/>
        <v>2.4950205038078499</v>
      </c>
      <c r="R81" s="21">
        <f t="shared" si="37"/>
        <v>2.2979976442873968</v>
      </c>
    </row>
    <row r="82" spans="1:18" ht="14.15" customHeight="1" x14ac:dyDescent="0.4">
      <c r="A82" s="10"/>
      <c r="B82" s="9" t="s">
        <v>96</v>
      </c>
      <c r="C82" s="29">
        <v>10660</v>
      </c>
      <c r="D82" s="29">
        <v>11732</v>
      </c>
      <c r="E82" s="52">
        <v>71</v>
      </c>
      <c r="F82" s="52">
        <v>44</v>
      </c>
      <c r="G82" s="29">
        <f t="shared" si="34"/>
        <v>10589</v>
      </c>
      <c r="H82" s="29">
        <f t="shared" si="34"/>
        <v>11688</v>
      </c>
      <c r="I82" s="6">
        <v>7722</v>
      </c>
      <c r="J82" s="6">
        <v>8365</v>
      </c>
      <c r="K82" s="39">
        <v>4368</v>
      </c>
      <c r="L82" s="39">
        <v>4926</v>
      </c>
      <c r="M82" s="6">
        <v>3354</v>
      </c>
      <c r="N82" s="6">
        <v>3439</v>
      </c>
      <c r="O82" s="36">
        <f t="shared" si="35"/>
        <v>0.56565656565656564</v>
      </c>
      <c r="P82" s="44">
        <f t="shared" si="33"/>
        <v>0.58888224745965334</v>
      </c>
      <c r="Q82" s="21">
        <f t="shared" si="36"/>
        <v>2.4242216117216118</v>
      </c>
      <c r="R82" s="21">
        <f t="shared" si="37"/>
        <v>2.3727161997563946</v>
      </c>
    </row>
    <row r="83" spans="1:18" ht="14.15" customHeight="1" x14ac:dyDescent="0.4">
      <c r="A83" s="10"/>
      <c r="B83" s="9" t="s">
        <v>64</v>
      </c>
      <c r="C83" s="29">
        <v>5590</v>
      </c>
      <c r="D83" s="29">
        <v>6104</v>
      </c>
      <c r="E83" s="52">
        <v>46</v>
      </c>
      <c r="F83" s="52">
        <v>72</v>
      </c>
      <c r="G83" s="29">
        <f t="shared" si="34"/>
        <v>5544</v>
      </c>
      <c r="H83" s="29">
        <f t="shared" si="34"/>
        <v>6032</v>
      </c>
      <c r="I83" s="6">
        <v>2074</v>
      </c>
      <c r="J83" s="6">
        <v>2132</v>
      </c>
      <c r="K83" s="39">
        <v>1739</v>
      </c>
      <c r="L83" s="39">
        <v>1895</v>
      </c>
      <c r="M83" s="6">
        <v>335</v>
      </c>
      <c r="N83" s="6">
        <v>237</v>
      </c>
      <c r="O83" s="36">
        <f t="shared" si="35"/>
        <v>0.83847637415621989</v>
      </c>
      <c r="P83" s="44">
        <f t="shared" si="33"/>
        <v>0.88883677298311448</v>
      </c>
      <c r="Q83" s="21">
        <f t="shared" si="36"/>
        <v>3.18803910293272</v>
      </c>
      <c r="R83" s="21">
        <f t="shared" si="37"/>
        <v>3.1831134564643802</v>
      </c>
    </row>
    <row r="84" spans="1:18" ht="14.15" customHeight="1" x14ac:dyDescent="0.4">
      <c r="A84" s="10"/>
      <c r="B84" s="9" t="s">
        <v>67</v>
      </c>
      <c r="C84" s="29">
        <v>4112</v>
      </c>
      <c r="D84" s="29">
        <v>3995</v>
      </c>
      <c r="E84" s="52">
        <v>0</v>
      </c>
      <c r="F84" s="52">
        <v>0</v>
      </c>
      <c r="G84" s="29">
        <f t="shared" si="34"/>
        <v>4112</v>
      </c>
      <c r="H84" s="29">
        <f t="shared" si="34"/>
        <v>3995</v>
      </c>
      <c r="I84" s="6">
        <v>1464</v>
      </c>
      <c r="J84" s="6">
        <v>1440</v>
      </c>
      <c r="K84" s="39">
        <v>1294</v>
      </c>
      <c r="L84" s="39">
        <v>1312</v>
      </c>
      <c r="M84" s="6">
        <v>170</v>
      </c>
      <c r="N84" s="6">
        <v>128</v>
      </c>
      <c r="O84" s="36">
        <f t="shared" si="35"/>
        <v>0.88387978142076506</v>
      </c>
      <c r="P84" s="44">
        <f t="shared" si="33"/>
        <v>0.91111111111111109</v>
      </c>
      <c r="Q84" s="21">
        <f t="shared" si="36"/>
        <v>3.1777434312210202</v>
      </c>
      <c r="R84" s="21">
        <f t="shared" si="37"/>
        <v>3.0449695121951219</v>
      </c>
    </row>
    <row r="85" spans="1:18" ht="14.15" customHeight="1" x14ac:dyDescent="0.4">
      <c r="A85" s="10"/>
      <c r="B85" s="9" t="s">
        <v>97</v>
      </c>
      <c r="C85" s="29">
        <v>9655</v>
      </c>
      <c r="D85" s="29">
        <v>9005</v>
      </c>
      <c r="E85" s="52">
        <v>1534</v>
      </c>
      <c r="F85" s="52">
        <v>1137</v>
      </c>
      <c r="G85" s="29">
        <f t="shared" si="34"/>
        <v>8121</v>
      </c>
      <c r="H85" s="29">
        <f t="shared" si="34"/>
        <v>7868</v>
      </c>
      <c r="I85" s="6">
        <v>3362</v>
      </c>
      <c r="J85" s="6">
        <v>3371</v>
      </c>
      <c r="K85" s="39">
        <v>2914</v>
      </c>
      <c r="L85" s="39">
        <v>2890</v>
      </c>
      <c r="M85" s="6">
        <v>448</v>
      </c>
      <c r="N85" s="6">
        <v>481</v>
      </c>
      <c r="O85" s="36">
        <f t="shared" si="35"/>
        <v>0.8667459845330161</v>
      </c>
      <c r="P85" s="44">
        <f t="shared" si="33"/>
        <v>0.85731237021655293</v>
      </c>
      <c r="Q85" s="21">
        <f t="shared" si="36"/>
        <v>2.7868908716540837</v>
      </c>
      <c r="R85" s="21">
        <f t="shared" si="37"/>
        <v>2.7224913494809688</v>
      </c>
    </row>
    <row r="86" spans="1:18" ht="14.15" customHeight="1" thickBot="1" x14ac:dyDescent="0.45">
      <c r="A86" s="10"/>
      <c r="B86" s="9" t="s">
        <v>70</v>
      </c>
      <c r="C86" s="29">
        <f t="shared" ref="C86" si="46">C79-SUM(C80:C85)</f>
        <v>68097</v>
      </c>
      <c r="D86" s="29">
        <f>D79-SUM(D80:D85)</f>
        <v>66993</v>
      </c>
      <c r="E86" s="52">
        <v>143</v>
      </c>
      <c r="F86" s="52">
        <f>F79-SUM(F80:F85)</f>
        <v>290</v>
      </c>
      <c r="G86" s="29">
        <f t="shared" si="34"/>
        <v>67954</v>
      </c>
      <c r="H86" s="29">
        <f t="shared" si="34"/>
        <v>66703</v>
      </c>
      <c r="I86" s="6">
        <f t="shared" ref="I86" si="47">I79-SUM(I80:I85)</f>
        <v>36984</v>
      </c>
      <c r="J86" s="6">
        <f>J79-SUM(J80:J85)</f>
        <v>35520</v>
      </c>
      <c r="K86" s="39">
        <f t="shared" ref="K86" si="48">K79-SUM(K80:K85)</f>
        <v>22000</v>
      </c>
      <c r="L86" s="39">
        <f>L79-SUM(L80:L85)</f>
        <v>22420</v>
      </c>
      <c r="M86" s="6">
        <f t="shared" ref="M86" si="49">M79-SUM(M80:M85)</f>
        <v>14984</v>
      </c>
      <c r="N86" s="6">
        <f>N79-SUM(N80:N85)</f>
        <v>13100</v>
      </c>
      <c r="O86" s="36">
        <f t="shared" si="35"/>
        <v>0.59485182781743462</v>
      </c>
      <c r="P86" s="44">
        <f t="shared" si="33"/>
        <v>0.63119369369369371</v>
      </c>
      <c r="Q86" s="21">
        <f t="shared" si="36"/>
        <v>3.0888181818181817</v>
      </c>
      <c r="R86" s="21">
        <f t="shared" si="37"/>
        <v>2.9751561106155218</v>
      </c>
    </row>
    <row r="87" spans="1:18" ht="14.15" customHeight="1" x14ac:dyDescent="0.4">
      <c r="A87" s="109" t="s">
        <v>12</v>
      </c>
      <c r="B87" s="110"/>
      <c r="C87" s="35">
        <v>980263</v>
      </c>
      <c r="D87" s="35">
        <v>1043433</v>
      </c>
      <c r="E87" s="51">
        <v>24139</v>
      </c>
      <c r="F87" s="51">
        <v>27500</v>
      </c>
      <c r="G87" s="35">
        <f t="shared" si="34"/>
        <v>956124</v>
      </c>
      <c r="H87" s="35">
        <f t="shared" si="34"/>
        <v>1015933</v>
      </c>
      <c r="I87" s="5">
        <v>440909</v>
      </c>
      <c r="J87" s="5">
        <v>470132</v>
      </c>
      <c r="K87" s="35">
        <v>388660</v>
      </c>
      <c r="L87" s="35">
        <v>427021</v>
      </c>
      <c r="M87" s="5">
        <v>52249</v>
      </c>
      <c r="N87" s="5">
        <v>43111</v>
      </c>
      <c r="O87" s="34">
        <f t="shared" si="35"/>
        <v>0.8814970889684719</v>
      </c>
      <c r="P87" s="34">
        <f t="shared" si="33"/>
        <v>0.90830022206529226</v>
      </c>
      <c r="Q87" s="24">
        <f t="shared" si="36"/>
        <v>2.4600524880358154</v>
      </c>
      <c r="R87" s="24">
        <f t="shared" si="37"/>
        <v>2.3791171862742115</v>
      </c>
    </row>
    <row r="88" spans="1:18" ht="14.15" customHeight="1" x14ac:dyDescent="0.4">
      <c r="A88" s="10"/>
      <c r="B88" s="9" t="s">
        <v>52</v>
      </c>
      <c r="C88" s="29">
        <v>34961</v>
      </c>
      <c r="D88" s="29">
        <v>51908</v>
      </c>
      <c r="E88" s="52">
        <v>520</v>
      </c>
      <c r="F88" s="52">
        <v>541</v>
      </c>
      <c r="G88" s="29">
        <f t="shared" si="34"/>
        <v>34441</v>
      </c>
      <c r="H88" s="29">
        <f t="shared" si="34"/>
        <v>51367</v>
      </c>
      <c r="I88" s="6">
        <v>14726</v>
      </c>
      <c r="J88" s="6">
        <v>21521</v>
      </c>
      <c r="K88" s="39">
        <v>13073</v>
      </c>
      <c r="L88" s="39">
        <v>19655</v>
      </c>
      <c r="M88" s="6">
        <v>1653</v>
      </c>
      <c r="N88" s="6">
        <v>1866</v>
      </c>
      <c r="O88" s="36">
        <f t="shared" si="35"/>
        <v>0.88774955860382998</v>
      </c>
      <c r="P88" s="44">
        <f t="shared" si="33"/>
        <v>0.91329399191487382</v>
      </c>
      <c r="Q88" s="21">
        <f t="shared" si="36"/>
        <v>2.6345138835768376</v>
      </c>
      <c r="R88" s="21">
        <f t="shared" si="37"/>
        <v>2.6134316967692701</v>
      </c>
    </row>
    <row r="89" spans="1:18" ht="14.15" customHeight="1" x14ac:dyDescent="0.4">
      <c r="A89" s="10"/>
      <c r="B89" s="9" t="s">
        <v>54</v>
      </c>
      <c r="C89" s="29">
        <v>41011</v>
      </c>
      <c r="D89" s="29">
        <v>47070</v>
      </c>
      <c r="E89" s="52">
        <v>68</v>
      </c>
      <c r="F89" s="52">
        <v>463</v>
      </c>
      <c r="G89" s="29">
        <f t="shared" si="34"/>
        <v>40943</v>
      </c>
      <c r="H89" s="29">
        <f t="shared" si="34"/>
        <v>46607</v>
      </c>
      <c r="I89" s="6">
        <v>20340</v>
      </c>
      <c r="J89" s="6">
        <v>23303</v>
      </c>
      <c r="K89" s="39">
        <v>17804</v>
      </c>
      <c r="L89" s="39">
        <v>20791</v>
      </c>
      <c r="M89" s="6">
        <v>2536</v>
      </c>
      <c r="N89" s="6">
        <v>2512</v>
      </c>
      <c r="O89" s="36">
        <f t="shared" si="35"/>
        <v>0.87531956735496563</v>
      </c>
      <c r="P89" s="44">
        <f t="shared" si="33"/>
        <v>0.89220272067974082</v>
      </c>
      <c r="Q89" s="21">
        <f t="shared" si="36"/>
        <v>2.2996517636486185</v>
      </c>
      <c r="R89" s="21">
        <f t="shared" si="37"/>
        <v>2.2416911163484201</v>
      </c>
    </row>
    <row r="90" spans="1:18" ht="14.15" customHeight="1" x14ac:dyDescent="0.4">
      <c r="A90" s="10"/>
      <c r="B90" s="9" t="s">
        <v>63</v>
      </c>
      <c r="C90" s="29">
        <v>25259</v>
      </c>
      <c r="D90" s="29">
        <v>34134</v>
      </c>
      <c r="E90" s="52">
        <v>63</v>
      </c>
      <c r="F90" s="52">
        <v>56</v>
      </c>
      <c r="G90" s="29">
        <f t="shared" si="34"/>
        <v>25196</v>
      </c>
      <c r="H90" s="29">
        <f t="shared" si="34"/>
        <v>34078</v>
      </c>
      <c r="I90" s="6">
        <v>10615</v>
      </c>
      <c r="J90" s="6">
        <v>13426</v>
      </c>
      <c r="K90" s="39">
        <v>9020</v>
      </c>
      <c r="L90" s="39">
        <v>12367</v>
      </c>
      <c r="M90" s="6">
        <v>1595</v>
      </c>
      <c r="N90" s="6">
        <v>1059</v>
      </c>
      <c r="O90" s="36">
        <f t="shared" si="35"/>
        <v>0.84974093264248707</v>
      </c>
      <c r="P90" s="44">
        <f t="shared" si="33"/>
        <v>0.92112319380306862</v>
      </c>
      <c r="Q90" s="21">
        <f t="shared" si="36"/>
        <v>2.7933481152993349</v>
      </c>
      <c r="R90" s="21">
        <f t="shared" si="37"/>
        <v>2.7555591493490743</v>
      </c>
    </row>
    <row r="91" spans="1:18" ht="14.15" customHeight="1" x14ac:dyDescent="0.4">
      <c r="A91" s="10"/>
      <c r="B91" s="9" t="s">
        <v>98</v>
      </c>
      <c r="C91" s="29">
        <v>5652</v>
      </c>
      <c r="D91" s="29">
        <v>4613</v>
      </c>
      <c r="E91" s="52">
        <v>306</v>
      </c>
      <c r="F91" s="52">
        <v>0</v>
      </c>
      <c r="G91" s="29">
        <f t="shared" si="34"/>
        <v>5346</v>
      </c>
      <c r="H91" s="29">
        <f t="shared" si="34"/>
        <v>4613</v>
      </c>
      <c r="I91" s="6">
        <v>2137</v>
      </c>
      <c r="J91" s="6">
        <v>2116</v>
      </c>
      <c r="K91" s="39">
        <v>1827</v>
      </c>
      <c r="L91" s="39">
        <v>1808</v>
      </c>
      <c r="M91" s="6">
        <v>310</v>
      </c>
      <c r="N91" s="6">
        <v>308</v>
      </c>
      <c r="O91" s="36">
        <f t="shared" si="35"/>
        <v>0.85493682732803</v>
      </c>
      <c r="P91" s="44">
        <f t="shared" si="33"/>
        <v>0.85444234404536867</v>
      </c>
      <c r="Q91" s="21">
        <f t="shared" si="36"/>
        <v>2.9261083743842367</v>
      </c>
      <c r="R91" s="21">
        <f t="shared" si="37"/>
        <v>2.5514380530973453</v>
      </c>
    </row>
    <row r="92" spans="1:18" ht="14.15" customHeight="1" x14ac:dyDescent="0.4">
      <c r="A92" s="10"/>
      <c r="B92" s="9" t="s">
        <v>99</v>
      </c>
      <c r="C92" s="29">
        <v>520116</v>
      </c>
      <c r="D92" s="29">
        <v>542629</v>
      </c>
      <c r="E92" s="52">
        <v>20706</v>
      </c>
      <c r="F92" s="52">
        <v>23134</v>
      </c>
      <c r="G92" s="29">
        <f t="shared" si="34"/>
        <v>499410</v>
      </c>
      <c r="H92" s="29">
        <f t="shared" si="34"/>
        <v>519495</v>
      </c>
      <c r="I92" s="6">
        <v>229762</v>
      </c>
      <c r="J92" s="6">
        <v>242798</v>
      </c>
      <c r="K92" s="39">
        <v>205390</v>
      </c>
      <c r="L92" s="39">
        <v>223270</v>
      </c>
      <c r="M92" s="6">
        <v>24372</v>
      </c>
      <c r="N92" s="6">
        <v>19528</v>
      </c>
      <c r="O92" s="36">
        <f t="shared" si="35"/>
        <v>0.89392501806216873</v>
      </c>
      <c r="P92" s="44">
        <f t="shared" si="33"/>
        <v>0.91957100140857828</v>
      </c>
      <c r="Q92" s="21">
        <f t="shared" si="36"/>
        <v>2.4315205219338818</v>
      </c>
      <c r="R92" s="21">
        <f t="shared" si="37"/>
        <v>2.3267568414923634</v>
      </c>
    </row>
    <row r="93" spans="1:18" ht="14.15" customHeight="1" thickBot="1" x14ac:dyDescent="0.45">
      <c r="A93" s="10"/>
      <c r="B93" s="9" t="s">
        <v>70</v>
      </c>
      <c r="C93" s="29">
        <f t="shared" ref="C93" si="50">C87-SUM(C88:C92)</f>
        <v>353264</v>
      </c>
      <c r="D93" s="29">
        <f>D87-SUM(D88:D92)</f>
        <v>363079</v>
      </c>
      <c r="E93" s="52">
        <v>2476</v>
      </c>
      <c r="F93" s="52">
        <f>F87-SUM(F88:F92)</f>
        <v>3306</v>
      </c>
      <c r="G93" s="29">
        <f t="shared" si="34"/>
        <v>350788</v>
      </c>
      <c r="H93" s="29">
        <f t="shared" si="34"/>
        <v>359773</v>
      </c>
      <c r="I93" s="6">
        <f t="shared" ref="I93" si="51">I87-SUM(I88:I92)</f>
        <v>163329</v>
      </c>
      <c r="J93" s="6">
        <f>J87-SUM(J88:J92)</f>
        <v>166968</v>
      </c>
      <c r="K93" s="39">
        <f t="shared" ref="K93" si="52">K87-SUM(K88:K92)</f>
        <v>141546</v>
      </c>
      <c r="L93" s="39">
        <f>L87-SUM(L88:L92)</f>
        <v>149130</v>
      </c>
      <c r="M93" s="6">
        <f t="shared" ref="M93" si="53">M87-SUM(M88:M92)</f>
        <v>21783</v>
      </c>
      <c r="N93" s="6">
        <f>N87-SUM(N88:N92)</f>
        <v>17838</v>
      </c>
      <c r="O93" s="36">
        <f t="shared" si="35"/>
        <v>0.86663115552045256</v>
      </c>
      <c r="P93" s="44">
        <f t="shared" si="33"/>
        <v>0.89316515739542901</v>
      </c>
      <c r="Q93" s="21">
        <f t="shared" si="36"/>
        <v>2.4782614838992272</v>
      </c>
      <c r="R93" s="21">
        <f t="shared" si="37"/>
        <v>2.4124790451284115</v>
      </c>
    </row>
    <row r="94" spans="1:18" ht="14.15" customHeight="1" x14ac:dyDescent="0.4">
      <c r="A94" s="109" t="s">
        <v>14</v>
      </c>
      <c r="B94" s="110"/>
      <c r="C94" s="35">
        <v>375770</v>
      </c>
      <c r="D94" s="35">
        <v>425264</v>
      </c>
      <c r="E94" s="51">
        <v>26245</v>
      </c>
      <c r="F94" s="51">
        <v>22770</v>
      </c>
      <c r="G94" s="35">
        <f t="shared" si="34"/>
        <v>349525</v>
      </c>
      <c r="H94" s="35">
        <f t="shared" si="34"/>
        <v>402494</v>
      </c>
      <c r="I94" s="5">
        <v>159222</v>
      </c>
      <c r="J94" s="5">
        <v>172878</v>
      </c>
      <c r="K94" s="35">
        <v>125590</v>
      </c>
      <c r="L94" s="35">
        <v>146663</v>
      </c>
      <c r="M94" s="5">
        <v>33632</v>
      </c>
      <c r="N94" s="5">
        <v>26215</v>
      </c>
      <c r="O94" s="34">
        <f t="shared" si="35"/>
        <v>0.78877290826644564</v>
      </c>
      <c r="P94" s="34">
        <f t="shared" si="33"/>
        <v>0.84836127211096846</v>
      </c>
      <c r="Q94" s="24">
        <f t="shared" si="36"/>
        <v>2.7830639382116411</v>
      </c>
      <c r="R94" s="24">
        <f t="shared" si="37"/>
        <v>2.7443458813743069</v>
      </c>
    </row>
    <row r="95" spans="1:18" ht="14.15" customHeight="1" x14ac:dyDescent="0.4">
      <c r="A95" s="10"/>
      <c r="B95" s="9" t="s">
        <v>23</v>
      </c>
      <c r="C95" s="29">
        <v>35546</v>
      </c>
      <c r="D95" s="29">
        <v>38106</v>
      </c>
      <c r="E95" s="52">
        <v>283</v>
      </c>
      <c r="F95" s="52">
        <v>307</v>
      </c>
      <c r="G95" s="29">
        <f t="shared" si="34"/>
        <v>35263</v>
      </c>
      <c r="H95" s="29">
        <f t="shared" si="34"/>
        <v>37799</v>
      </c>
      <c r="I95" s="6">
        <v>22271</v>
      </c>
      <c r="J95" s="6">
        <v>21828</v>
      </c>
      <c r="K95" s="39">
        <v>15364</v>
      </c>
      <c r="L95" s="39">
        <v>16797</v>
      </c>
      <c r="M95" s="6">
        <v>6907</v>
      </c>
      <c r="N95" s="6">
        <v>5031</v>
      </c>
      <c r="O95" s="36">
        <f t="shared" si="35"/>
        <v>0.68986574469040451</v>
      </c>
      <c r="P95" s="44">
        <f t="shared" si="33"/>
        <v>0.76951621770203404</v>
      </c>
      <c r="Q95" s="21">
        <f t="shared" si="36"/>
        <v>2.2951705285082009</v>
      </c>
      <c r="R95" s="21">
        <f t="shared" si="37"/>
        <v>2.250342323033875</v>
      </c>
    </row>
    <row r="96" spans="1:18" ht="14.15" customHeight="1" x14ac:dyDescent="0.4">
      <c r="A96" s="10"/>
      <c r="B96" s="9" t="s">
        <v>31</v>
      </c>
      <c r="C96" s="29">
        <v>48571</v>
      </c>
      <c r="D96" s="29">
        <v>53658</v>
      </c>
      <c r="E96" s="52">
        <v>282</v>
      </c>
      <c r="F96" s="52">
        <v>392</v>
      </c>
      <c r="G96" s="29">
        <f t="shared" si="34"/>
        <v>48289</v>
      </c>
      <c r="H96" s="29">
        <f t="shared" si="34"/>
        <v>53266</v>
      </c>
      <c r="I96" s="6">
        <v>22400</v>
      </c>
      <c r="J96" s="6">
        <v>23512</v>
      </c>
      <c r="K96" s="39">
        <v>17651</v>
      </c>
      <c r="L96" s="39">
        <v>19777</v>
      </c>
      <c r="M96" s="6">
        <v>4749</v>
      </c>
      <c r="N96" s="6">
        <v>3735</v>
      </c>
      <c r="O96" s="36">
        <f t="shared" si="35"/>
        <v>0.78799107142857139</v>
      </c>
      <c r="P96" s="44">
        <f t="shared" si="33"/>
        <v>0.84114494726097311</v>
      </c>
      <c r="Q96" s="21">
        <f t="shared" si="36"/>
        <v>2.7357656789983569</v>
      </c>
      <c r="R96" s="21">
        <f t="shared" si="37"/>
        <v>2.6933306365980685</v>
      </c>
    </row>
    <row r="97" spans="1:18" ht="14.15" customHeight="1" x14ac:dyDescent="0.4">
      <c r="A97" s="10"/>
      <c r="B97" s="9" t="s">
        <v>100</v>
      </c>
      <c r="C97" s="29">
        <v>11825</v>
      </c>
      <c r="D97" s="29">
        <v>13218</v>
      </c>
      <c r="E97" s="52">
        <v>0</v>
      </c>
      <c r="F97" s="52">
        <v>0</v>
      </c>
      <c r="G97" s="29">
        <f t="shared" si="34"/>
        <v>11825</v>
      </c>
      <c r="H97" s="29">
        <f t="shared" si="34"/>
        <v>13218</v>
      </c>
      <c r="I97" s="6">
        <v>4796</v>
      </c>
      <c r="J97" s="6">
        <v>4871</v>
      </c>
      <c r="K97" s="39">
        <v>3947</v>
      </c>
      <c r="L97" s="39">
        <v>4399</v>
      </c>
      <c r="M97" s="6">
        <v>849</v>
      </c>
      <c r="N97" s="6">
        <v>472</v>
      </c>
      <c r="O97" s="36">
        <f t="shared" si="35"/>
        <v>0.82297748123436198</v>
      </c>
      <c r="P97" s="44">
        <f t="shared" si="33"/>
        <v>0.9030999794703346</v>
      </c>
      <c r="Q97" s="21">
        <f t="shared" si="36"/>
        <v>2.9959462883202432</v>
      </c>
      <c r="R97" s="21">
        <f t="shared" si="37"/>
        <v>3.0047738122300522</v>
      </c>
    </row>
    <row r="98" spans="1:18" ht="14.15" customHeight="1" x14ac:dyDescent="0.4">
      <c r="A98" s="10"/>
      <c r="B98" s="9" t="s">
        <v>101</v>
      </c>
      <c r="C98" s="29">
        <v>16631</v>
      </c>
      <c r="D98" s="29">
        <v>15635</v>
      </c>
      <c r="E98" s="52">
        <v>7299</v>
      </c>
      <c r="F98" s="52">
        <v>5985</v>
      </c>
      <c r="G98" s="29">
        <f t="shared" si="34"/>
        <v>9332</v>
      </c>
      <c r="H98" s="29">
        <f t="shared" si="34"/>
        <v>9650</v>
      </c>
      <c r="I98" s="6">
        <v>3691</v>
      </c>
      <c r="J98" s="6">
        <v>4213</v>
      </c>
      <c r="K98" s="39">
        <v>2984</v>
      </c>
      <c r="L98" s="39">
        <v>3524</v>
      </c>
      <c r="M98" s="6">
        <v>707</v>
      </c>
      <c r="N98" s="6">
        <v>689</v>
      </c>
      <c r="O98" s="36">
        <f t="shared" si="35"/>
        <v>0.80845299376862634</v>
      </c>
      <c r="P98" s="44">
        <f t="shared" si="33"/>
        <v>0.83645858058390699</v>
      </c>
      <c r="Q98" s="21">
        <f t="shared" si="36"/>
        <v>3.1273458445040214</v>
      </c>
      <c r="R98" s="21">
        <f t="shared" si="37"/>
        <v>2.7383654937570943</v>
      </c>
    </row>
    <row r="99" spans="1:18" ht="14.15" customHeight="1" x14ac:dyDescent="0.4">
      <c r="A99" s="10"/>
      <c r="B99" s="9" t="s">
        <v>41</v>
      </c>
      <c r="C99" s="29">
        <v>25536</v>
      </c>
      <c r="D99" s="29">
        <v>26785</v>
      </c>
      <c r="E99" s="52">
        <v>17700</v>
      </c>
      <c r="F99" s="52">
        <v>15355</v>
      </c>
      <c r="G99" s="29">
        <f t="shared" si="34"/>
        <v>7836</v>
      </c>
      <c r="H99" s="29">
        <f t="shared" si="34"/>
        <v>11430</v>
      </c>
      <c r="I99" s="6">
        <v>5224</v>
      </c>
      <c r="J99" s="6">
        <v>6463</v>
      </c>
      <c r="K99" s="39">
        <v>3330</v>
      </c>
      <c r="L99" s="39">
        <v>4866</v>
      </c>
      <c r="M99" s="6">
        <v>1894</v>
      </c>
      <c r="N99" s="6">
        <v>1597</v>
      </c>
      <c r="O99" s="36">
        <f t="shared" si="35"/>
        <v>0.63744257274119454</v>
      </c>
      <c r="P99" s="44">
        <f t="shared" si="33"/>
        <v>0.75290112950642119</v>
      </c>
      <c r="Q99" s="21">
        <f t="shared" si="36"/>
        <v>2.3531531531531531</v>
      </c>
      <c r="R99" s="21">
        <f t="shared" si="37"/>
        <v>2.3489519112207153</v>
      </c>
    </row>
    <row r="100" spans="1:18" ht="14.15" customHeight="1" x14ac:dyDescent="0.4">
      <c r="A100" s="10"/>
      <c r="B100" s="9" t="s">
        <v>47</v>
      </c>
      <c r="C100" s="29">
        <v>0</v>
      </c>
      <c r="D100" s="29">
        <v>0</v>
      </c>
      <c r="E100" s="52">
        <v>0</v>
      </c>
      <c r="F100" s="52">
        <v>0</v>
      </c>
      <c r="G100" s="29">
        <f t="shared" si="34"/>
        <v>0</v>
      </c>
      <c r="H100" s="29">
        <f t="shared" si="34"/>
        <v>0</v>
      </c>
      <c r="I100" s="6">
        <v>0</v>
      </c>
      <c r="J100" s="6">
        <v>0</v>
      </c>
      <c r="K100" s="39">
        <v>0</v>
      </c>
      <c r="L100" s="39">
        <v>0</v>
      </c>
      <c r="M100" s="6">
        <v>0</v>
      </c>
      <c r="N100" s="6">
        <v>0</v>
      </c>
      <c r="O100" s="36" t="e">
        <f t="shared" si="35"/>
        <v>#DIV/0!</v>
      </c>
      <c r="P100" s="44" t="e">
        <f t="shared" si="33"/>
        <v>#DIV/0!</v>
      </c>
      <c r="Q100" s="21" t="e">
        <f t="shared" si="36"/>
        <v>#DIV/0!</v>
      </c>
      <c r="R100" s="21" t="e">
        <f t="shared" si="37"/>
        <v>#DIV/0!</v>
      </c>
    </row>
    <row r="101" spans="1:18" ht="14.15" customHeight="1" x14ac:dyDescent="0.4">
      <c r="A101" s="10"/>
      <c r="B101" s="9" t="s">
        <v>50</v>
      </c>
      <c r="C101" s="29">
        <v>1950</v>
      </c>
      <c r="D101" s="29">
        <v>1741</v>
      </c>
      <c r="E101" s="52">
        <v>0</v>
      </c>
      <c r="F101" s="52">
        <v>0</v>
      </c>
      <c r="G101" s="29">
        <f t="shared" si="34"/>
        <v>1950</v>
      </c>
      <c r="H101" s="29">
        <f t="shared" si="34"/>
        <v>1741</v>
      </c>
      <c r="I101" s="6">
        <v>878</v>
      </c>
      <c r="J101" s="6">
        <v>802</v>
      </c>
      <c r="K101" s="39">
        <v>756</v>
      </c>
      <c r="L101" s="39">
        <v>670</v>
      </c>
      <c r="M101" s="6">
        <v>122</v>
      </c>
      <c r="N101" s="6">
        <v>132</v>
      </c>
      <c r="O101" s="36">
        <f t="shared" si="35"/>
        <v>0.86104783599088841</v>
      </c>
      <c r="P101" s="44">
        <f t="shared" si="33"/>
        <v>0.8354114713216958</v>
      </c>
      <c r="Q101" s="21">
        <f t="shared" si="36"/>
        <v>2.5793650793650795</v>
      </c>
      <c r="R101" s="21">
        <f t="shared" si="37"/>
        <v>2.598507462686567</v>
      </c>
    </row>
    <row r="102" spans="1:18" ht="14.15" customHeight="1" x14ac:dyDescent="0.4">
      <c r="A102" s="10"/>
      <c r="B102" s="9" t="s">
        <v>51</v>
      </c>
      <c r="C102" s="29">
        <v>1426</v>
      </c>
      <c r="D102" s="29">
        <v>1076</v>
      </c>
      <c r="E102" s="52">
        <v>0</v>
      </c>
      <c r="F102" s="52">
        <v>0</v>
      </c>
      <c r="G102" s="29">
        <f t="shared" si="34"/>
        <v>1426</v>
      </c>
      <c r="H102" s="29">
        <f t="shared" si="34"/>
        <v>1076</v>
      </c>
      <c r="I102" s="6">
        <v>635</v>
      </c>
      <c r="J102" s="6">
        <v>530</v>
      </c>
      <c r="K102" s="39">
        <v>487</v>
      </c>
      <c r="L102" s="39">
        <v>423</v>
      </c>
      <c r="M102" s="6">
        <v>148</v>
      </c>
      <c r="N102" s="6">
        <v>107</v>
      </c>
      <c r="O102" s="36">
        <f t="shared" si="35"/>
        <v>0.76692913385826766</v>
      </c>
      <c r="P102" s="44">
        <f t="shared" si="33"/>
        <v>0.79811320754716986</v>
      </c>
      <c r="Q102" s="21">
        <f t="shared" si="36"/>
        <v>2.9281314168377826</v>
      </c>
      <c r="R102" s="21">
        <f t="shared" si="37"/>
        <v>2.5437352245862885</v>
      </c>
    </row>
    <row r="103" spans="1:18" ht="14.15" customHeight="1" x14ac:dyDescent="0.4">
      <c r="A103" s="10"/>
      <c r="B103" s="9" t="s">
        <v>9</v>
      </c>
      <c r="C103" s="29">
        <v>43482</v>
      </c>
      <c r="D103" s="29">
        <v>58125</v>
      </c>
      <c r="E103" s="52">
        <v>0</v>
      </c>
      <c r="F103" s="52">
        <v>10</v>
      </c>
      <c r="G103" s="29">
        <f t="shared" si="34"/>
        <v>43482</v>
      </c>
      <c r="H103" s="29">
        <f t="shared" ref="H103:H130" si="54">D103-F103</f>
        <v>58115</v>
      </c>
      <c r="I103" s="6">
        <v>17240</v>
      </c>
      <c r="J103" s="6">
        <v>20955</v>
      </c>
      <c r="K103" s="39">
        <v>14359</v>
      </c>
      <c r="L103" s="39">
        <v>18934</v>
      </c>
      <c r="M103" s="6">
        <v>2881</v>
      </c>
      <c r="N103" s="6">
        <v>2021</v>
      </c>
      <c r="O103" s="36">
        <f t="shared" si="35"/>
        <v>0.83288863109048727</v>
      </c>
      <c r="P103" s="44">
        <f t="shared" si="33"/>
        <v>0.90355523741350507</v>
      </c>
      <c r="Q103" s="21">
        <f t="shared" si="36"/>
        <v>3.028205306776238</v>
      </c>
      <c r="R103" s="21">
        <f t="shared" si="37"/>
        <v>3.0693461497834584</v>
      </c>
    </row>
    <row r="104" spans="1:18" ht="14.15" customHeight="1" x14ac:dyDescent="0.4">
      <c r="A104" s="10"/>
      <c r="B104" s="9" t="s">
        <v>62</v>
      </c>
      <c r="C104" s="29">
        <v>449</v>
      </c>
      <c r="D104" s="29">
        <v>9329</v>
      </c>
      <c r="E104" s="52">
        <v>0</v>
      </c>
      <c r="F104" s="52">
        <v>5</v>
      </c>
      <c r="G104" s="29">
        <f t="shared" si="34"/>
        <v>449</v>
      </c>
      <c r="H104" s="29">
        <f t="shared" si="54"/>
        <v>9324</v>
      </c>
      <c r="I104" s="6">
        <v>163</v>
      </c>
      <c r="J104" s="6">
        <v>4283</v>
      </c>
      <c r="K104" s="39">
        <v>151</v>
      </c>
      <c r="L104" s="39">
        <v>3532</v>
      </c>
      <c r="M104" s="6">
        <v>12</v>
      </c>
      <c r="N104" s="6">
        <v>751</v>
      </c>
      <c r="O104" s="36">
        <f t="shared" si="35"/>
        <v>0.92638036809815949</v>
      </c>
      <c r="P104" s="44">
        <f t="shared" si="33"/>
        <v>0.82465561522297459</v>
      </c>
      <c r="Q104" s="21">
        <f t="shared" si="36"/>
        <v>2.9735099337748343</v>
      </c>
      <c r="R104" s="21">
        <f t="shared" si="37"/>
        <v>2.6398640996602492</v>
      </c>
    </row>
    <row r="105" spans="1:18" ht="14.15" customHeight="1" x14ac:dyDescent="0.4">
      <c r="A105" s="10"/>
      <c r="B105" s="9" t="s">
        <v>66</v>
      </c>
      <c r="C105" s="29">
        <v>2837</v>
      </c>
      <c r="D105" s="29">
        <v>2407</v>
      </c>
      <c r="E105" s="52">
        <v>0</v>
      </c>
      <c r="F105" s="52">
        <v>0</v>
      </c>
      <c r="G105" s="29">
        <f t="shared" si="34"/>
        <v>2837</v>
      </c>
      <c r="H105" s="29">
        <f t="shared" si="54"/>
        <v>2407</v>
      </c>
      <c r="I105" s="6">
        <v>1465</v>
      </c>
      <c r="J105" s="6">
        <v>1313</v>
      </c>
      <c r="K105" s="39">
        <v>1103</v>
      </c>
      <c r="L105" s="39">
        <v>1043</v>
      </c>
      <c r="M105" s="6">
        <v>362</v>
      </c>
      <c r="N105" s="6">
        <v>270</v>
      </c>
      <c r="O105" s="36">
        <f t="shared" si="35"/>
        <v>0.75290102389078495</v>
      </c>
      <c r="P105" s="44">
        <f t="shared" si="33"/>
        <v>0.79436405178979441</v>
      </c>
      <c r="Q105" s="21">
        <f t="shared" si="36"/>
        <v>2.5720761559383498</v>
      </c>
      <c r="R105" s="21">
        <f t="shared" si="37"/>
        <v>2.307766059443912</v>
      </c>
    </row>
    <row r="106" spans="1:18" ht="14.15" customHeight="1" x14ac:dyDescent="0.4">
      <c r="A106" s="10"/>
      <c r="B106" s="9" t="s">
        <v>107</v>
      </c>
      <c r="C106" s="29">
        <v>0</v>
      </c>
      <c r="D106" s="29">
        <v>2</v>
      </c>
      <c r="E106" s="52">
        <v>0</v>
      </c>
      <c r="F106" s="52">
        <v>0</v>
      </c>
      <c r="G106" s="29">
        <f t="shared" si="34"/>
        <v>0</v>
      </c>
      <c r="H106" s="29">
        <f t="shared" si="54"/>
        <v>2</v>
      </c>
      <c r="I106" s="6">
        <v>0</v>
      </c>
      <c r="J106" s="6">
        <v>1</v>
      </c>
      <c r="K106" s="39">
        <v>0</v>
      </c>
      <c r="L106" s="39">
        <v>0</v>
      </c>
      <c r="M106" s="6">
        <v>0</v>
      </c>
      <c r="N106" s="6">
        <v>1</v>
      </c>
      <c r="O106" s="36" t="e">
        <f t="shared" si="35"/>
        <v>#DIV/0!</v>
      </c>
      <c r="P106" s="44">
        <f t="shared" si="33"/>
        <v>0</v>
      </c>
      <c r="Q106" s="21" t="e">
        <f t="shared" si="36"/>
        <v>#DIV/0!</v>
      </c>
      <c r="R106" s="21" t="e">
        <f t="shared" si="37"/>
        <v>#DIV/0!</v>
      </c>
    </row>
    <row r="107" spans="1:18" ht="14.15" customHeight="1" thickBot="1" x14ac:dyDescent="0.45">
      <c r="A107" s="10"/>
      <c r="B107" s="9" t="s">
        <v>70</v>
      </c>
      <c r="C107" s="29">
        <f t="shared" ref="C107" si="55">C94-SUM(C95:C106)</f>
        <v>187517</v>
      </c>
      <c r="D107" s="29">
        <f>D94-SUM(D95:D106)</f>
        <v>205182</v>
      </c>
      <c r="E107" s="52">
        <v>681</v>
      </c>
      <c r="F107" s="52">
        <f>F94-SUM(F95:F106)</f>
        <v>716</v>
      </c>
      <c r="G107" s="29">
        <f t="shared" si="34"/>
        <v>186836</v>
      </c>
      <c r="H107" s="29">
        <f t="shared" si="54"/>
        <v>204466</v>
      </c>
      <c r="I107" s="6">
        <f t="shared" ref="I107" si="56">I94-SUM(I95:I106)</f>
        <v>80459</v>
      </c>
      <c r="J107" s="6">
        <f>J94-SUM(J95:J106)</f>
        <v>84107</v>
      </c>
      <c r="K107" s="39">
        <f t="shared" ref="K107" si="57">K94-SUM(K95:K106)</f>
        <v>65458</v>
      </c>
      <c r="L107" s="39">
        <f>L94-SUM(L95:L106)</f>
        <v>72698</v>
      </c>
      <c r="M107" s="6">
        <f t="shared" ref="M107" si="58">M94-SUM(M95:M106)</f>
        <v>15001</v>
      </c>
      <c r="N107" s="6">
        <f>N94-SUM(N95:N106)</f>
        <v>11409</v>
      </c>
      <c r="O107" s="36">
        <f t="shared" si="35"/>
        <v>0.8135572154762053</v>
      </c>
      <c r="P107" s="44">
        <f t="shared" si="33"/>
        <v>0.86435136195560414</v>
      </c>
      <c r="Q107" s="21">
        <f t="shared" si="36"/>
        <v>2.8542882458981333</v>
      </c>
      <c r="R107" s="21">
        <f t="shared" si="37"/>
        <v>2.8125395471677348</v>
      </c>
    </row>
    <row r="108" spans="1:18" ht="14.15" customHeight="1" x14ac:dyDescent="0.4">
      <c r="A108" s="109" t="s">
        <v>15</v>
      </c>
      <c r="B108" s="110"/>
      <c r="C108" s="35">
        <v>47420</v>
      </c>
      <c r="D108" s="35">
        <v>47669</v>
      </c>
      <c r="E108" s="51">
        <v>384</v>
      </c>
      <c r="F108" s="51">
        <v>160</v>
      </c>
      <c r="G108" s="35">
        <f t="shared" si="34"/>
        <v>47036</v>
      </c>
      <c r="H108" s="35">
        <f t="shared" si="54"/>
        <v>47509</v>
      </c>
      <c r="I108" s="5">
        <v>18010</v>
      </c>
      <c r="J108" s="5">
        <v>18729</v>
      </c>
      <c r="K108" s="35">
        <v>15437</v>
      </c>
      <c r="L108" s="35">
        <v>16670</v>
      </c>
      <c r="M108" s="5">
        <v>2573</v>
      </c>
      <c r="N108" s="5">
        <v>2059</v>
      </c>
      <c r="O108" s="34">
        <f t="shared" si="35"/>
        <v>0.85713492504164357</v>
      </c>
      <c r="P108" s="34">
        <f t="shared" si="33"/>
        <v>0.89006353782903513</v>
      </c>
      <c r="Q108" s="24">
        <f t="shared" si="36"/>
        <v>3.0469650838893569</v>
      </c>
      <c r="R108" s="24">
        <f t="shared" si="37"/>
        <v>2.8499700059988005</v>
      </c>
    </row>
    <row r="109" spans="1:18" ht="14.15" customHeight="1" x14ac:dyDescent="0.4">
      <c r="A109" s="10"/>
      <c r="B109" s="9" t="s">
        <v>102</v>
      </c>
      <c r="C109" s="29">
        <v>20837</v>
      </c>
      <c r="D109" s="29">
        <v>19770</v>
      </c>
      <c r="E109" s="52">
        <v>262</v>
      </c>
      <c r="F109" s="52">
        <v>140</v>
      </c>
      <c r="G109" s="29">
        <f t="shared" si="34"/>
        <v>20575</v>
      </c>
      <c r="H109" s="29">
        <f t="shared" si="54"/>
        <v>19630</v>
      </c>
      <c r="I109" s="6">
        <v>7260</v>
      </c>
      <c r="J109" s="6">
        <v>7562</v>
      </c>
      <c r="K109" s="39">
        <v>6601</v>
      </c>
      <c r="L109" s="39">
        <v>6896</v>
      </c>
      <c r="M109" s="6">
        <v>659</v>
      </c>
      <c r="N109" s="6">
        <v>666</v>
      </c>
      <c r="O109" s="36">
        <f t="shared" si="35"/>
        <v>0.90922865013774101</v>
      </c>
      <c r="P109" s="44">
        <f t="shared" si="33"/>
        <v>0.91192806135942872</v>
      </c>
      <c r="Q109" s="21">
        <f t="shared" si="36"/>
        <v>3.1169519769731857</v>
      </c>
      <c r="R109" s="21">
        <f t="shared" si="37"/>
        <v>2.8465777262180976</v>
      </c>
    </row>
    <row r="110" spans="1:18" ht="14.15" customHeight="1" x14ac:dyDescent="0.4">
      <c r="A110" s="10"/>
      <c r="B110" s="9" t="s">
        <v>57</v>
      </c>
      <c r="C110" s="29">
        <v>913</v>
      </c>
      <c r="D110" s="29">
        <v>804</v>
      </c>
      <c r="E110" s="52">
        <v>1</v>
      </c>
      <c r="F110" s="52">
        <v>0</v>
      </c>
      <c r="G110" s="29">
        <f t="shared" si="34"/>
        <v>912</v>
      </c>
      <c r="H110" s="29">
        <f t="shared" si="54"/>
        <v>804</v>
      </c>
      <c r="I110" s="6">
        <v>576</v>
      </c>
      <c r="J110" s="6">
        <v>582</v>
      </c>
      <c r="K110" s="39">
        <v>425</v>
      </c>
      <c r="L110" s="39">
        <v>406</v>
      </c>
      <c r="M110" s="6">
        <v>151</v>
      </c>
      <c r="N110" s="6">
        <v>176</v>
      </c>
      <c r="O110" s="36">
        <f t="shared" si="35"/>
        <v>0.73784722222222221</v>
      </c>
      <c r="P110" s="44">
        <f t="shared" si="33"/>
        <v>0.69759450171821302</v>
      </c>
      <c r="Q110" s="21">
        <f t="shared" si="36"/>
        <v>2.1458823529411766</v>
      </c>
      <c r="R110" s="21">
        <f t="shared" si="37"/>
        <v>1.9802955665024631</v>
      </c>
    </row>
    <row r="111" spans="1:18" ht="14.15" customHeight="1" thickBot="1" x14ac:dyDescent="0.45">
      <c r="A111" s="10"/>
      <c r="B111" s="9" t="s">
        <v>70</v>
      </c>
      <c r="C111" s="29">
        <f t="shared" ref="C111" si="59">C108-SUM(C109:C110)</f>
        <v>25670</v>
      </c>
      <c r="D111" s="29">
        <f>D108-SUM(D109:D110)</f>
        <v>27095</v>
      </c>
      <c r="E111" s="52">
        <v>121</v>
      </c>
      <c r="F111" s="52">
        <f>F108-SUM(F109:F110)</f>
        <v>20</v>
      </c>
      <c r="G111" s="29">
        <f t="shared" si="34"/>
        <v>25549</v>
      </c>
      <c r="H111" s="29">
        <f t="shared" si="54"/>
        <v>27075</v>
      </c>
      <c r="I111" s="6">
        <f t="shared" ref="I111" si="60">I108-SUM(I109:I110)</f>
        <v>10174</v>
      </c>
      <c r="J111" s="6">
        <f>J108-SUM(J109:J110)</f>
        <v>10585</v>
      </c>
      <c r="K111" s="39">
        <f t="shared" ref="K111" si="61">K108-SUM(K109:K110)</f>
        <v>8411</v>
      </c>
      <c r="L111" s="39">
        <f>L108-SUM(L109:L110)</f>
        <v>9368</v>
      </c>
      <c r="M111" s="6">
        <f t="shared" ref="M111" si="62">M108-SUM(M109:M110)</f>
        <v>1763</v>
      </c>
      <c r="N111" s="6">
        <f>N108-SUM(N109:N110)</f>
        <v>1217</v>
      </c>
      <c r="O111" s="36">
        <f t="shared" si="35"/>
        <v>0.82671515628071557</v>
      </c>
      <c r="P111" s="44">
        <f t="shared" si="33"/>
        <v>0.88502598016060463</v>
      </c>
      <c r="Q111" s="21">
        <f t="shared" si="36"/>
        <v>3.0375698490072525</v>
      </c>
      <c r="R111" s="21">
        <f t="shared" si="37"/>
        <v>2.8901579846285226</v>
      </c>
    </row>
    <row r="112" spans="1:18" ht="14.15" customHeight="1" x14ac:dyDescent="0.4">
      <c r="A112" s="109" t="s">
        <v>16</v>
      </c>
      <c r="B112" s="110"/>
      <c r="C112" s="35">
        <v>211033</v>
      </c>
      <c r="D112" s="35">
        <v>236209</v>
      </c>
      <c r="E112" s="51">
        <v>3525</v>
      </c>
      <c r="F112" s="51">
        <v>4035</v>
      </c>
      <c r="G112" s="35">
        <f t="shared" si="34"/>
        <v>207508</v>
      </c>
      <c r="H112" s="35">
        <f t="shared" si="54"/>
        <v>232174</v>
      </c>
      <c r="I112" s="5">
        <v>110432</v>
      </c>
      <c r="J112" s="5">
        <v>121154</v>
      </c>
      <c r="K112" s="35">
        <v>90903</v>
      </c>
      <c r="L112" s="35">
        <v>104425</v>
      </c>
      <c r="M112" s="5">
        <v>19529</v>
      </c>
      <c r="N112" s="5">
        <v>16729</v>
      </c>
      <c r="O112" s="34">
        <f t="shared" si="35"/>
        <v>0.82315814256737174</v>
      </c>
      <c r="P112" s="34">
        <f t="shared" si="33"/>
        <v>0.86191954041963126</v>
      </c>
      <c r="Q112" s="24">
        <f t="shared" si="36"/>
        <v>2.282740943643224</v>
      </c>
      <c r="R112" s="24">
        <f t="shared" si="37"/>
        <v>2.2233564759396698</v>
      </c>
    </row>
    <row r="113" spans="1:18" ht="14.15" customHeight="1" x14ac:dyDescent="0.4">
      <c r="A113" s="10"/>
      <c r="B113" s="9" t="s">
        <v>29</v>
      </c>
      <c r="C113" s="29">
        <v>10873</v>
      </c>
      <c r="D113" s="29">
        <v>12147</v>
      </c>
      <c r="E113" s="52">
        <v>698</v>
      </c>
      <c r="F113" s="52">
        <v>596</v>
      </c>
      <c r="G113" s="29">
        <f t="shared" si="34"/>
        <v>10175</v>
      </c>
      <c r="H113" s="29">
        <f t="shared" si="54"/>
        <v>11551</v>
      </c>
      <c r="I113" s="6">
        <v>4726</v>
      </c>
      <c r="J113" s="6">
        <v>5199</v>
      </c>
      <c r="K113" s="39">
        <v>4088</v>
      </c>
      <c r="L113" s="39">
        <v>4683</v>
      </c>
      <c r="M113" s="6">
        <v>638</v>
      </c>
      <c r="N113" s="6">
        <v>516</v>
      </c>
      <c r="O113" s="36">
        <f t="shared" si="35"/>
        <v>0.86500211595429544</v>
      </c>
      <c r="P113" s="44">
        <f t="shared" si="33"/>
        <v>0.9007501442585113</v>
      </c>
      <c r="Q113" s="21">
        <f t="shared" si="36"/>
        <v>2.4889921722113502</v>
      </c>
      <c r="R113" s="21">
        <f t="shared" si="37"/>
        <v>2.4665812513346146</v>
      </c>
    </row>
    <row r="114" spans="1:18" ht="14.15" customHeight="1" x14ac:dyDescent="0.4">
      <c r="A114" s="10"/>
      <c r="B114" s="9" t="s">
        <v>34</v>
      </c>
      <c r="C114" s="29">
        <v>10817</v>
      </c>
      <c r="D114" s="29">
        <v>13020</v>
      </c>
      <c r="E114" s="52">
        <v>15</v>
      </c>
      <c r="F114" s="52">
        <v>23</v>
      </c>
      <c r="G114" s="29">
        <f t="shared" si="34"/>
        <v>10802</v>
      </c>
      <c r="H114" s="29">
        <f t="shared" si="54"/>
        <v>12997</v>
      </c>
      <c r="I114" s="6">
        <v>4967</v>
      </c>
      <c r="J114" s="6">
        <v>5754</v>
      </c>
      <c r="K114" s="39">
        <v>4396</v>
      </c>
      <c r="L114" s="39">
        <v>5333</v>
      </c>
      <c r="M114" s="6">
        <v>571</v>
      </c>
      <c r="N114" s="6">
        <v>421</v>
      </c>
      <c r="O114" s="36">
        <f t="shared" si="35"/>
        <v>0.8850412723978256</v>
      </c>
      <c r="P114" s="44">
        <f t="shared" si="33"/>
        <v>0.92683350712547796</v>
      </c>
      <c r="Q114" s="21">
        <f t="shared" si="36"/>
        <v>2.4572338489535941</v>
      </c>
      <c r="R114" s="21">
        <f t="shared" si="37"/>
        <v>2.4370898181136322</v>
      </c>
    </row>
    <row r="115" spans="1:18" ht="14.15" customHeight="1" x14ac:dyDescent="0.4">
      <c r="A115" s="10"/>
      <c r="B115" s="9" t="s">
        <v>35</v>
      </c>
      <c r="C115" s="29">
        <v>4097</v>
      </c>
      <c r="D115" s="29">
        <v>4424</v>
      </c>
      <c r="E115" s="52">
        <v>0</v>
      </c>
      <c r="F115" s="52">
        <v>3</v>
      </c>
      <c r="G115" s="29">
        <f t="shared" si="34"/>
        <v>4097</v>
      </c>
      <c r="H115" s="29">
        <f t="shared" si="54"/>
        <v>4421</v>
      </c>
      <c r="I115" s="6">
        <v>2059</v>
      </c>
      <c r="J115" s="6">
        <v>2176</v>
      </c>
      <c r="K115" s="39">
        <v>1806</v>
      </c>
      <c r="L115" s="39">
        <v>1980</v>
      </c>
      <c r="M115" s="6">
        <v>253</v>
      </c>
      <c r="N115" s="6">
        <v>196</v>
      </c>
      <c r="O115" s="36">
        <f t="shared" si="35"/>
        <v>0.87712481787275376</v>
      </c>
      <c r="P115" s="44">
        <f t="shared" si="33"/>
        <v>0.90992647058823528</v>
      </c>
      <c r="Q115" s="21">
        <f t="shared" si="36"/>
        <v>2.2685492801771869</v>
      </c>
      <c r="R115" s="21">
        <f t="shared" si="37"/>
        <v>2.2328282828282826</v>
      </c>
    </row>
    <row r="116" spans="1:18" ht="14.15" customHeight="1" x14ac:dyDescent="0.4">
      <c r="A116" s="10"/>
      <c r="B116" s="9" t="s">
        <v>103</v>
      </c>
      <c r="C116" s="29">
        <v>11265</v>
      </c>
      <c r="D116" s="29">
        <v>12029</v>
      </c>
      <c r="E116" s="52">
        <v>180</v>
      </c>
      <c r="F116" s="52">
        <v>213</v>
      </c>
      <c r="G116" s="29">
        <f t="shared" si="34"/>
        <v>11085</v>
      </c>
      <c r="H116" s="29">
        <f t="shared" si="54"/>
        <v>11816</v>
      </c>
      <c r="I116" s="6">
        <v>5866</v>
      </c>
      <c r="J116" s="6">
        <v>6174</v>
      </c>
      <c r="K116" s="39">
        <v>5179</v>
      </c>
      <c r="L116" s="39">
        <v>5696</v>
      </c>
      <c r="M116" s="6">
        <v>687</v>
      </c>
      <c r="N116" s="6">
        <v>478</v>
      </c>
      <c r="O116" s="36">
        <f t="shared" si="35"/>
        <v>0.88288441868394141</v>
      </c>
      <c r="P116" s="44">
        <f t="shared" si="33"/>
        <v>0.92257855523161647</v>
      </c>
      <c r="Q116" s="21">
        <f t="shared" si="36"/>
        <v>2.1403745896891291</v>
      </c>
      <c r="R116" s="21">
        <f t="shared" si="37"/>
        <v>2.0744382022471912</v>
      </c>
    </row>
    <row r="117" spans="1:18" ht="14.15" customHeight="1" x14ac:dyDescent="0.4">
      <c r="A117" s="10"/>
      <c r="B117" s="9" t="s">
        <v>38</v>
      </c>
      <c r="C117" s="29">
        <v>3894</v>
      </c>
      <c r="D117" s="29">
        <v>4326</v>
      </c>
      <c r="E117" s="52">
        <v>15</v>
      </c>
      <c r="F117" s="52">
        <v>13</v>
      </c>
      <c r="G117" s="29">
        <f t="shared" si="34"/>
        <v>3879</v>
      </c>
      <c r="H117" s="29">
        <f t="shared" si="54"/>
        <v>4313</v>
      </c>
      <c r="I117" s="6">
        <v>1888</v>
      </c>
      <c r="J117" s="6">
        <v>1997</v>
      </c>
      <c r="K117" s="39">
        <v>1589</v>
      </c>
      <c r="L117" s="39">
        <v>1719</v>
      </c>
      <c r="M117" s="6">
        <v>299</v>
      </c>
      <c r="N117" s="6">
        <v>278</v>
      </c>
      <c r="O117" s="36">
        <f t="shared" si="35"/>
        <v>0.8416313559322034</v>
      </c>
      <c r="P117" s="44">
        <f t="shared" si="33"/>
        <v>0.8607911867801703</v>
      </c>
      <c r="Q117" s="21">
        <f t="shared" si="36"/>
        <v>2.4411579609817493</v>
      </c>
      <c r="R117" s="21">
        <f t="shared" si="37"/>
        <v>2.5090168702734146</v>
      </c>
    </row>
    <row r="118" spans="1:18" ht="14.15" customHeight="1" x14ac:dyDescent="0.4">
      <c r="A118" s="10"/>
      <c r="B118" s="9" t="s">
        <v>49</v>
      </c>
      <c r="C118" s="29">
        <v>444</v>
      </c>
      <c r="D118" s="29">
        <v>464</v>
      </c>
      <c r="E118" s="52">
        <v>0</v>
      </c>
      <c r="F118" s="52">
        <v>0</v>
      </c>
      <c r="G118" s="29">
        <f t="shared" si="34"/>
        <v>444</v>
      </c>
      <c r="H118" s="29">
        <f t="shared" si="54"/>
        <v>464</v>
      </c>
      <c r="I118" s="6">
        <v>290</v>
      </c>
      <c r="J118" s="6">
        <v>308</v>
      </c>
      <c r="K118" s="39">
        <v>253</v>
      </c>
      <c r="L118" s="39">
        <v>255</v>
      </c>
      <c r="M118" s="6">
        <v>37</v>
      </c>
      <c r="N118" s="6">
        <v>53</v>
      </c>
      <c r="O118" s="36">
        <f t="shared" si="35"/>
        <v>0.87241379310344824</v>
      </c>
      <c r="P118" s="44">
        <f t="shared" si="33"/>
        <v>0.82792207792207795</v>
      </c>
      <c r="Q118" s="21">
        <f t="shared" si="36"/>
        <v>1.7549407114624507</v>
      </c>
      <c r="R118" s="21">
        <f t="shared" si="37"/>
        <v>1.8196078431372549</v>
      </c>
    </row>
    <row r="119" spans="1:18" ht="14.15" customHeight="1" x14ac:dyDescent="0.4">
      <c r="A119" s="10"/>
      <c r="B119" s="9" t="s">
        <v>87</v>
      </c>
      <c r="C119" s="29">
        <v>7</v>
      </c>
      <c r="D119" s="29">
        <v>0</v>
      </c>
      <c r="E119" s="52">
        <v>0</v>
      </c>
      <c r="F119" s="52">
        <v>0</v>
      </c>
      <c r="G119" s="29">
        <f t="shared" si="34"/>
        <v>7</v>
      </c>
      <c r="H119" s="29">
        <f t="shared" si="54"/>
        <v>0</v>
      </c>
      <c r="I119" s="6">
        <v>4</v>
      </c>
      <c r="J119" s="6">
        <v>0</v>
      </c>
      <c r="K119" s="39">
        <v>3</v>
      </c>
      <c r="L119" s="39">
        <v>0</v>
      </c>
      <c r="M119" s="6">
        <v>1</v>
      </c>
      <c r="N119" s="6">
        <v>0</v>
      </c>
      <c r="O119" s="36">
        <f t="shared" si="35"/>
        <v>0.75</v>
      </c>
      <c r="P119" s="44" t="e">
        <f t="shared" si="33"/>
        <v>#DIV/0!</v>
      </c>
      <c r="Q119" s="21">
        <f t="shared" si="36"/>
        <v>2.3333333333333335</v>
      </c>
      <c r="R119" s="21" t="e">
        <f t="shared" si="37"/>
        <v>#DIV/0!</v>
      </c>
    </row>
    <row r="120" spans="1:18" ht="14.15" customHeight="1" x14ac:dyDescent="0.4">
      <c r="A120" s="10"/>
      <c r="B120" s="9" t="s">
        <v>104</v>
      </c>
      <c r="C120" s="29">
        <v>39843</v>
      </c>
      <c r="D120" s="29">
        <v>45827</v>
      </c>
      <c r="E120" s="52">
        <v>2008</v>
      </c>
      <c r="F120" s="52">
        <v>2362</v>
      </c>
      <c r="G120" s="29">
        <f t="shared" si="34"/>
        <v>37835</v>
      </c>
      <c r="H120" s="29">
        <f t="shared" si="54"/>
        <v>43465</v>
      </c>
      <c r="I120" s="6">
        <v>22159</v>
      </c>
      <c r="J120" s="6">
        <v>25367</v>
      </c>
      <c r="K120" s="39">
        <v>18611</v>
      </c>
      <c r="L120" s="39">
        <v>21884</v>
      </c>
      <c r="M120" s="6">
        <v>3548</v>
      </c>
      <c r="N120" s="6">
        <v>3483</v>
      </c>
      <c r="O120" s="36">
        <f t="shared" si="35"/>
        <v>0.83988447132090793</v>
      </c>
      <c r="P120" s="44">
        <f t="shared" si="33"/>
        <v>0.86269562817834189</v>
      </c>
      <c r="Q120" s="21">
        <f t="shared" si="36"/>
        <v>2.0329375100746869</v>
      </c>
      <c r="R120" s="21">
        <f t="shared" si="37"/>
        <v>1.9861542679583257</v>
      </c>
    </row>
    <row r="121" spans="1:18" ht="14.15" customHeight="1" x14ac:dyDescent="0.4">
      <c r="A121" s="10"/>
      <c r="B121" s="9" t="s">
        <v>60</v>
      </c>
      <c r="C121" s="29">
        <v>38822</v>
      </c>
      <c r="D121" s="29">
        <v>46785</v>
      </c>
      <c r="E121" s="52">
        <v>209</v>
      </c>
      <c r="F121" s="52">
        <v>194</v>
      </c>
      <c r="G121" s="29">
        <f t="shared" si="34"/>
        <v>38613</v>
      </c>
      <c r="H121" s="29">
        <f t="shared" si="54"/>
        <v>46591</v>
      </c>
      <c r="I121" s="6">
        <v>17494</v>
      </c>
      <c r="J121" s="6">
        <v>21276</v>
      </c>
      <c r="K121" s="39">
        <v>15364</v>
      </c>
      <c r="L121" s="39">
        <v>19691</v>
      </c>
      <c r="M121" s="6">
        <v>2130</v>
      </c>
      <c r="N121" s="6">
        <v>1585</v>
      </c>
      <c r="O121" s="36">
        <f t="shared" si="35"/>
        <v>0.87824396936092375</v>
      </c>
      <c r="P121" s="44">
        <f t="shared" si="33"/>
        <v>0.92550291408159424</v>
      </c>
      <c r="Q121" s="21">
        <f t="shared" si="36"/>
        <v>2.513212705024733</v>
      </c>
      <c r="R121" s="21">
        <f t="shared" si="37"/>
        <v>2.3661063429993399</v>
      </c>
    </row>
    <row r="122" spans="1:18" ht="14.15" customHeight="1" x14ac:dyDescent="0.4">
      <c r="A122" s="10"/>
      <c r="B122" s="9" t="s">
        <v>78</v>
      </c>
      <c r="C122" s="29">
        <v>7189</v>
      </c>
      <c r="D122" s="29">
        <v>7137</v>
      </c>
      <c r="E122" s="52">
        <v>0</v>
      </c>
      <c r="F122" s="52">
        <v>18</v>
      </c>
      <c r="G122" s="29">
        <f t="shared" si="34"/>
        <v>7189</v>
      </c>
      <c r="H122" s="29">
        <f t="shared" si="54"/>
        <v>7119</v>
      </c>
      <c r="I122" s="6">
        <v>4363</v>
      </c>
      <c r="J122" s="6">
        <v>4580</v>
      </c>
      <c r="K122" s="39">
        <v>3482</v>
      </c>
      <c r="L122" s="39">
        <v>3630</v>
      </c>
      <c r="M122" s="6">
        <v>881</v>
      </c>
      <c r="N122" s="6">
        <v>950</v>
      </c>
      <c r="O122" s="36">
        <f t="shared" si="35"/>
        <v>0.79807471922988771</v>
      </c>
      <c r="P122" s="44">
        <f t="shared" si="33"/>
        <v>0.79257641921397382</v>
      </c>
      <c r="Q122" s="21">
        <f t="shared" si="36"/>
        <v>2.0646180356117174</v>
      </c>
      <c r="R122" s="21">
        <f t="shared" si="37"/>
        <v>1.9611570247933885</v>
      </c>
    </row>
    <row r="123" spans="1:18" ht="14.15" customHeight="1" x14ac:dyDescent="0.4">
      <c r="A123" s="10"/>
      <c r="B123" s="9" t="s">
        <v>108</v>
      </c>
      <c r="C123" s="29">
        <v>0</v>
      </c>
      <c r="D123" s="29">
        <v>860</v>
      </c>
      <c r="E123" s="52">
        <v>0</v>
      </c>
      <c r="F123" s="52">
        <v>31</v>
      </c>
      <c r="G123" s="29">
        <f t="shared" si="34"/>
        <v>0</v>
      </c>
      <c r="H123" s="29">
        <f t="shared" si="54"/>
        <v>829</v>
      </c>
      <c r="I123" s="6">
        <v>2</v>
      </c>
      <c r="J123" s="6">
        <v>602</v>
      </c>
      <c r="K123" s="39">
        <v>0</v>
      </c>
      <c r="L123" s="39">
        <v>425</v>
      </c>
      <c r="M123" s="6">
        <v>2</v>
      </c>
      <c r="N123" s="6">
        <v>177</v>
      </c>
      <c r="O123" s="36">
        <f t="shared" si="35"/>
        <v>0</v>
      </c>
      <c r="P123" s="44">
        <f t="shared" si="33"/>
        <v>0.70598006644518274</v>
      </c>
      <c r="Q123" s="21" t="e">
        <f t="shared" si="36"/>
        <v>#DIV/0!</v>
      </c>
      <c r="R123" s="21">
        <f t="shared" si="37"/>
        <v>1.9505882352941177</v>
      </c>
    </row>
    <row r="124" spans="1:18" ht="14.15" customHeight="1" thickBot="1" x14ac:dyDescent="0.45">
      <c r="A124" s="10"/>
      <c r="B124" s="9" t="s">
        <v>70</v>
      </c>
      <c r="C124" s="29">
        <f t="shared" ref="C124" si="63">C112-SUM(C113:C123)</f>
        <v>83782</v>
      </c>
      <c r="D124" s="29">
        <f>D112-SUM(D113:D123)</f>
        <v>89190</v>
      </c>
      <c r="E124" s="52">
        <v>400</v>
      </c>
      <c r="F124" s="52">
        <f>F112-SUM(F113:F123)</f>
        <v>582</v>
      </c>
      <c r="G124" s="29">
        <f t="shared" si="34"/>
        <v>83382</v>
      </c>
      <c r="H124" s="29">
        <f t="shared" si="54"/>
        <v>88608</v>
      </c>
      <c r="I124" s="6">
        <f t="shared" ref="I124" si="64">I112-SUM(I113:I123)</f>
        <v>46614</v>
      </c>
      <c r="J124" s="6">
        <f>J112-SUM(J113:J123)</f>
        <v>47721</v>
      </c>
      <c r="K124" s="39">
        <f t="shared" ref="K124" si="65">K112-SUM(K113:K123)</f>
        <v>36132</v>
      </c>
      <c r="L124" s="39">
        <f>L112-SUM(L113:L123)</f>
        <v>39129</v>
      </c>
      <c r="M124" s="6">
        <f t="shared" ref="M124" si="66">M112-SUM(M113:M123)</f>
        <v>10482</v>
      </c>
      <c r="N124" s="6">
        <f>N112-SUM(N113:N123)</f>
        <v>8592</v>
      </c>
      <c r="O124" s="36">
        <f t="shared" si="35"/>
        <v>0.7751319346119192</v>
      </c>
      <c r="P124" s="44">
        <f t="shared" si="33"/>
        <v>0.81995347960017606</v>
      </c>
      <c r="Q124" s="21">
        <f t="shared" si="36"/>
        <v>2.307705081368316</v>
      </c>
      <c r="R124" s="21">
        <f t="shared" si="37"/>
        <v>2.2645096986889519</v>
      </c>
    </row>
    <row r="125" spans="1:18" ht="14.15" customHeight="1" x14ac:dyDescent="0.4">
      <c r="A125" s="109" t="s">
        <v>17</v>
      </c>
      <c r="B125" s="110"/>
      <c r="C125" s="35">
        <v>195751</v>
      </c>
      <c r="D125" s="35">
        <v>203881</v>
      </c>
      <c r="E125" s="51">
        <v>5921</v>
      </c>
      <c r="F125" s="51">
        <v>7348</v>
      </c>
      <c r="G125" s="35">
        <f t="shared" si="34"/>
        <v>189830</v>
      </c>
      <c r="H125" s="35">
        <f t="shared" si="54"/>
        <v>196533</v>
      </c>
      <c r="I125" s="5">
        <v>87850</v>
      </c>
      <c r="J125" s="5">
        <v>92048</v>
      </c>
      <c r="K125" s="35">
        <v>64767</v>
      </c>
      <c r="L125" s="35">
        <v>69589</v>
      </c>
      <c r="M125" s="5">
        <v>23083</v>
      </c>
      <c r="N125" s="5">
        <v>22459</v>
      </c>
      <c r="O125" s="34">
        <f t="shared" si="35"/>
        <v>0.73724530449630055</v>
      </c>
      <c r="P125" s="34">
        <f t="shared" si="33"/>
        <v>0.75600773509473318</v>
      </c>
      <c r="Q125" s="24">
        <f t="shared" si="36"/>
        <v>2.9309679311995307</v>
      </c>
      <c r="R125" s="24">
        <f t="shared" si="37"/>
        <v>2.8241963528718621</v>
      </c>
    </row>
    <row r="126" spans="1:18" ht="14.15" customHeight="1" x14ac:dyDescent="0.4">
      <c r="A126" s="10"/>
      <c r="B126" s="9" t="s">
        <v>139</v>
      </c>
      <c r="C126" s="84">
        <f>25505+2404</f>
        <v>27909</v>
      </c>
      <c r="D126" s="29">
        <v>35257</v>
      </c>
      <c r="E126" s="85">
        <f>524+2404</f>
        <v>2928</v>
      </c>
      <c r="F126" s="52">
        <v>5260</v>
      </c>
      <c r="G126" s="29">
        <f t="shared" si="34"/>
        <v>24981</v>
      </c>
      <c r="H126" s="29">
        <f t="shared" si="54"/>
        <v>29997</v>
      </c>
      <c r="I126" s="6">
        <v>6525</v>
      </c>
      <c r="J126" s="6">
        <v>7966</v>
      </c>
      <c r="K126" s="39">
        <v>5953</v>
      </c>
      <c r="L126" s="39">
        <v>7685</v>
      </c>
      <c r="M126" s="6">
        <v>572</v>
      </c>
      <c r="N126" s="6">
        <v>281</v>
      </c>
      <c r="O126" s="36">
        <f t="shared" si="35"/>
        <v>0.91233716475095783</v>
      </c>
      <c r="P126" s="44">
        <f t="shared" si="33"/>
        <v>0.96472508159678638</v>
      </c>
      <c r="Q126" s="21">
        <f t="shared" si="36"/>
        <v>4.1963715773559551</v>
      </c>
      <c r="R126" s="21">
        <f t="shared" si="37"/>
        <v>3.9033181522446325</v>
      </c>
    </row>
    <row r="127" spans="1:18" ht="14.15" customHeight="1" x14ac:dyDescent="0.4">
      <c r="A127" s="10"/>
      <c r="B127" s="9" t="s">
        <v>106</v>
      </c>
      <c r="C127" s="29">
        <v>14287</v>
      </c>
      <c r="D127" s="29">
        <v>14197</v>
      </c>
      <c r="E127" s="52">
        <v>0</v>
      </c>
      <c r="F127" s="52">
        <v>8</v>
      </c>
      <c r="G127" s="29">
        <f t="shared" si="34"/>
        <v>14287</v>
      </c>
      <c r="H127" s="29">
        <f t="shared" si="54"/>
        <v>14189</v>
      </c>
      <c r="I127" s="6">
        <v>4052</v>
      </c>
      <c r="J127" s="6">
        <v>4149</v>
      </c>
      <c r="K127" s="39">
        <v>3791</v>
      </c>
      <c r="L127" s="39">
        <v>3960</v>
      </c>
      <c r="M127" s="6">
        <v>261</v>
      </c>
      <c r="N127" s="6">
        <v>189</v>
      </c>
      <c r="O127" s="36">
        <f t="shared" si="35"/>
        <v>0.93558736426456068</v>
      </c>
      <c r="P127" s="44">
        <f t="shared" si="33"/>
        <v>0.95444685466377444</v>
      </c>
      <c r="Q127" s="21">
        <f t="shared" si="36"/>
        <v>3.7686626219994723</v>
      </c>
      <c r="R127" s="21">
        <f t="shared" si="37"/>
        <v>3.5830808080808079</v>
      </c>
    </row>
    <row r="128" spans="1:18" ht="14.15" customHeight="1" x14ac:dyDescent="0.4">
      <c r="A128" s="10"/>
      <c r="B128" s="9" t="s">
        <v>110</v>
      </c>
      <c r="C128" s="29">
        <v>2882</v>
      </c>
      <c r="D128" s="29">
        <v>2375</v>
      </c>
      <c r="E128" s="52">
        <v>3</v>
      </c>
      <c r="F128" s="52">
        <v>0</v>
      </c>
      <c r="G128" s="29">
        <f t="shared" si="34"/>
        <v>2879</v>
      </c>
      <c r="H128" s="29">
        <f t="shared" si="54"/>
        <v>2375</v>
      </c>
      <c r="I128" s="6">
        <v>2081</v>
      </c>
      <c r="J128" s="6">
        <v>2266</v>
      </c>
      <c r="K128" s="39">
        <v>1220</v>
      </c>
      <c r="L128" s="39">
        <v>1119</v>
      </c>
      <c r="M128" s="6">
        <v>861</v>
      </c>
      <c r="N128" s="6">
        <v>1147</v>
      </c>
      <c r="O128" s="36">
        <f t="shared" si="35"/>
        <v>0.58625660740028829</v>
      </c>
      <c r="P128" s="44">
        <f t="shared" si="33"/>
        <v>0.49382171226831423</v>
      </c>
      <c r="Q128" s="21">
        <f t="shared" si="36"/>
        <v>2.3598360655737705</v>
      </c>
      <c r="R128" s="21">
        <f t="shared" si="37"/>
        <v>2.122430741733691</v>
      </c>
    </row>
    <row r="129" spans="1:18" ht="14.15" customHeight="1" x14ac:dyDescent="0.4">
      <c r="A129" s="10"/>
      <c r="B129" s="9" t="s">
        <v>140</v>
      </c>
      <c r="C129" s="84">
        <f>93064-2404</f>
        <v>90660</v>
      </c>
      <c r="D129" s="29">
        <v>95548</v>
      </c>
      <c r="E129" s="85">
        <f>5128-2404</f>
        <v>2724</v>
      </c>
      <c r="F129" s="52">
        <v>1985</v>
      </c>
      <c r="G129" s="29">
        <f t="shared" si="34"/>
        <v>87936</v>
      </c>
      <c r="H129" s="29">
        <f t="shared" si="54"/>
        <v>93563</v>
      </c>
      <c r="I129" s="6">
        <v>38626</v>
      </c>
      <c r="J129" s="6">
        <v>41496</v>
      </c>
      <c r="K129" s="39">
        <v>30714</v>
      </c>
      <c r="L129" s="39">
        <v>33582</v>
      </c>
      <c r="M129" s="6">
        <v>7912</v>
      </c>
      <c r="N129" s="6">
        <v>7914</v>
      </c>
      <c r="O129" s="36">
        <f t="shared" si="35"/>
        <v>0.79516387925231713</v>
      </c>
      <c r="P129" s="44">
        <f t="shared" si="33"/>
        <v>0.80928282244071714</v>
      </c>
      <c r="Q129" s="21">
        <f t="shared" si="36"/>
        <v>2.8630591912482908</v>
      </c>
      <c r="R129" s="21">
        <f t="shared" si="37"/>
        <v>2.786105651837294</v>
      </c>
    </row>
    <row r="130" spans="1:18" ht="14.15" customHeight="1" x14ac:dyDescent="0.4">
      <c r="A130" s="11"/>
      <c r="B130" s="15" t="s">
        <v>70</v>
      </c>
      <c r="C130" s="30">
        <f t="shared" ref="C130" si="67">C125-SUM(C126:C129)</f>
        <v>60013</v>
      </c>
      <c r="D130" s="30">
        <f>D125-SUM(D126:D129)</f>
        <v>56504</v>
      </c>
      <c r="E130" s="53">
        <v>266</v>
      </c>
      <c r="F130" s="53">
        <f>F125-SUM(F126:F129)</f>
        <v>95</v>
      </c>
      <c r="G130" s="30">
        <f t="shared" si="34"/>
        <v>59747</v>
      </c>
      <c r="H130" s="30">
        <f t="shared" si="54"/>
        <v>56409</v>
      </c>
      <c r="I130" s="7">
        <f t="shared" ref="I130" si="68">I125-SUM(I126:I129)</f>
        <v>36566</v>
      </c>
      <c r="J130" s="7">
        <f>J125-SUM(J126:J129)</f>
        <v>36171</v>
      </c>
      <c r="K130" s="40">
        <f t="shared" ref="K130" si="69">K125-SUM(K126:K129)</f>
        <v>23089</v>
      </c>
      <c r="L130" s="40">
        <f>L125-SUM(L126:L129)</f>
        <v>23243</v>
      </c>
      <c r="M130" s="7">
        <f t="shared" ref="M130" si="70">M125-SUM(M126:M129)</f>
        <v>13477</v>
      </c>
      <c r="N130" s="7">
        <f>N125-SUM(N126:N129)</f>
        <v>12928</v>
      </c>
      <c r="O130" s="37">
        <f t="shared" si="35"/>
        <v>0.63143357217086915</v>
      </c>
      <c r="P130" s="45">
        <f t="shared" si="33"/>
        <v>0.64258660252688615</v>
      </c>
      <c r="Q130" s="22">
        <f t="shared" si="36"/>
        <v>2.5876824461864958</v>
      </c>
      <c r="R130" s="22">
        <f t="shared" si="37"/>
        <v>2.4269242352536247</v>
      </c>
    </row>
    <row r="131" spans="1:18" ht="14.15" customHeight="1" x14ac:dyDescent="0.4">
      <c r="A131" s="9"/>
      <c r="B131" s="9"/>
      <c r="C131" s="13"/>
      <c r="D131" s="13"/>
      <c r="E131" s="49"/>
      <c r="F131" s="49"/>
      <c r="G131" s="49"/>
      <c r="H131" s="49"/>
      <c r="I131" s="13"/>
      <c r="J131" s="13"/>
      <c r="K131" s="13"/>
      <c r="L131" s="13"/>
      <c r="M131" s="13"/>
      <c r="N131" s="13"/>
    </row>
    <row r="134" spans="1:18" ht="14.15" customHeight="1" x14ac:dyDescent="0.4">
      <c r="A134" s="86" t="s">
        <v>138</v>
      </c>
    </row>
  </sheetData>
  <mergeCells count="16">
    <mergeCell ref="A33:B33"/>
    <mergeCell ref="A2:B2"/>
    <mergeCell ref="A3:B3"/>
    <mergeCell ref="A8:B8"/>
    <mergeCell ref="A17:B17"/>
    <mergeCell ref="A25:B25"/>
    <mergeCell ref="A94:B94"/>
    <mergeCell ref="A108:B108"/>
    <mergeCell ref="A112:B112"/>
    <mergeCell ref="A125:B125"/>
    <mergeCell ref="A38:B38"/>
    <mergeCell ref="A42:B42"/>
    <mergeCell ref="A46:B46"/>
    <mergeCell ref="A73:B73"/>
    <mergeCell ref="A79:B79"/>
    <mergeCell ref="A87:B87"/>
  </mergeCells>
  <printOptions horizontalCentered="1" verticalCentered="1"/>
  <pageMargins left="0.7" right="0.7" top="0.75" bottom="0.75" header="0.3" footer="0.3"/>
  <pageSetup paperSize="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31"/>
  <sheetViews>
    <sheetView zoomScaleNormal="100" workbookViewId="0">
      <pane xSplit="2" ySplit="2" topLeftCell="C3" activePane="bottomRight" state="frozen"/>
      <selection activeCell="Y20" sqref="Y20"/>
      <selection pane="topRight" activeCell="Y20" sqref="Y20"/>
      <selection pane="bottomLeft" activeCell="Y20" sqref="Y20"/>
      <selection pane="bottomRight" activeCell="A2" sqref="A2:B2"/>
    </sheetView>
  </sheetViews>
  <sheetFormatPr defaultRowHeight="14.15" customHeight="1" x14ac:dyDescent="0.4"/>
  <cols>
    <col min="1" max="1" width="7" customWidth="1"/>
    <col min="2" max="2" width="16" customWidth="1"/>
    <col min="3" max="4" width="12.69140625" customWidth="1"/>
    <col min="5" max="8" width="12.69140625" style="50" customWidth="1"/>
    <col min="9" max="14" width="12.69140625" customWidth="1"/>
    <col min="15" max="15" width="3.3046875" customWidth="1"/>
    <col min="16" max="16" width="12.69140625" customWidth="1"/>
    <col min="17" max="17" width="10.69140625" style="59" customWidth="1"/>
    <col min="18" max="18" width="10.53515625" customWidth="1"/>
  </cols>
  <sheetData>
    <row r="1" spans="1:17" ht="18" customHeight="1" thickBot="1" x14ac:dyDescent="0.45">
      <c r="A1" s="114" t="s">
        <v>144</v>
      </c>
    </row>
    <row r="2" spans="1:17" ht="76.5" customHeight="1" thickBot="1" x14ac:dyDescent="0.45">
      <c r="A2" s="111"/>
      <c r="B2" s="112"/>
      <c r="C2" s="33" t="s">
        <v>123</v>
      </c>
      <c r="D2" s="33" t="s">
        <v>124</v>
      </c>
      <c r="E2" s="46" t="s">
        <v>125</v>
      </c>
      <c r="F2" s="46" t="s">
        <v>126</v>
      </c>
      <c r="G2" s="33" t="s">
        <v>127</v>
      </c>
      <c r="H2" s="33" t="s">
        <v>128</v>
      </c>
      <c r="I2" s="8" t="s">
        <v>129</v>
      </c>
      <c r="J2" s="8" t="s">
        <v>130</v>
      </c>
      <c r="K2" s="33" t="s">
        <v>131</v>
      </c>
      <c r="L2" s="33" t="s">
        <v>132</v>
      </c>
      <c r="M2" s="8" t="s">
        <v>133</v>
      </c>
      <c r="N2" s="8" t="s">
        <v>134</v>
      </c>
      <c r="P2" s="8" t="s">
        <v>137</v>
      </c>
      <c r="Q2" s="60"/>
    </row>
    <row r="3" spans="1:17" ht="14.15" customHeight="1" x14ac:dyDescent="0.4">
      <c r="A3" s="113" t="s">
        <v>1</v>
      </c>
      <c r="B3" s="110"/>
      <c r="C3" s="87">
        <f>All_HU_GQ!D3-All_HU_GQ!C3</f>
        <v>-5497</v>
      </c>
      <c r="D3" s="73">
        <f>All_HU_GQ!D3/All_HU_GQ!C3-1</f>
        <v>-7.6861769065130425E-2</v>
      </c>
      <c r="E3" s="90">
        <f>All_HU_GQ!F3-All_HU_GQ!E3</f>
        <v>266</v>
      </c>
      <c r="F3" s="74">
        <f>All_HU_GQ!F3/All_HU_GQ!E3-1</f>
        <v>0.28267800212539851</v>
      </c>
      <c r="G3" s="87">
        <f>All_HU_GQ!H3-All_HU_GQ!G3</f>
        <v>-5763</v>
      </c>
      <c r="H3" s="73">
        <f>All_HU_GQ!H3/All_HU_GQ!G3-1</f>
        <v>-8.1655496833245911E-2</v>
      </c>
      <c r="I3" s="93">
        <f>All_HU_GQ!J3-All_HU_GQ!I3</f>
        <v>-3791</v>
      </c>
      <c r="J3" s="75">
        <f>All_HU_GQ!J3/All_HU_GQ!I3-1</f>
        <v>-0.11659592790797813</v>
      </c>
      <c r="K3" s="96">
        <f>All_HU_GQ!L3-All_HU_GQ!K3</f>
        <v>-668</v>
      </c>
      <c r="L3" s="76">
        <f>All_HU_GQ!L3/All_HU_GQ!K3-1</f>
        <v>-2.9335558385665927E-2</v>
      </c>
      <c r="M3" s="93">
        <f>All_HU_GQ!N3-All_HU_GQ!M3</f>
        <v>-3123</v>
      </c>
      <c r="N3" s="75">
        <f>All_HU_GQ!N3/All_HU_GQ!M3-1</f>
        <v>-0.32053782202606995</v>
      </c>
      <c r="P3" s="99">
        <f>100*(All_HU_GQ!P3-All_HU_GQ!O3)</f>
        <v>6.9178215172251196</v>
      </c>
      <c r="Q3" s="61"/>
    </row>
    <row r="4" spans="1:17" ht="14.15" customHeight="1" x14ac:dyDescent="0.4">
      <c r="A4" s="18"/>
      <c r="B4" s="9" t="s">
        <v>40</v>
      </c>
      <c r="C4" s="88">
        <f>All_HU_GQ!D4-All_HU_GQ!C4</f>
        <v>-490</v>
      </c>
      <c r="D4" s="36">
        <f>All_HU_GQ!D4/All_HU_GQ!C4-1</f>
        <v>-0.1003070624360286</v>
      </c>
      <c r="E4" s="91">
        <f>All_HU_GQ!F4-All_HU_GQ!E4</f>
        <v>0</v>
      </c>
      <c r="F4" s="67" t="e">
        <f>All_HU_GQ!F4/All_HU_GQ!E4-1</f>
        <v>#DIV/0!</v>
      </c>
      <c r="G4" s="88">
        <f>All_HU_GQ!H4-All_HU_GQ!G4</f>
        <v>-490</v>
      </c>
      <c r="H4" s="36">
        <f>All_HU_GQ!H4/All_HU_GQ!G4-1</f>
        <v>-0.1003070624360286</v>
      </c>
      <c r="I4" s="94">
        <f>All_HU_GQ!J4-All_HU_GQ!I4</f>
        <v>-135</v>
      </c>
      <c r="J4" s="68">
        <f>All_HU_GQ!J4/All_HU_GQ!I4-1</f>
        <v>-6.6014669926650393E-2</v>
      </c>
      <c r="K4" s="97">
        <f>All_HU_GQ!L4-All_HU_GQ!K4</f>
        <v>-146</v>
      </c>
      <c r="L4" s="44">
        <f>All_HU_GQ!L4/All_HU_GQ!K4-1</f>
        <v>-8.4198385236447515E-2</v>
      </c>
      <c r="M4" s="94">
        <f>All_HU_GQ!N4-All_HU_GQ!M4</f>
        <v>11</v>
      </c>
      <c r="N4" s="68">
        <f>All_HU_GQ!N4/All_HU_GQ!M4-1</f>
        <v>3.5369774919614239E-2</v>
      </c>
      <c r="P4" s="100">
        <f>100*(All_HU_GQ!P4-All_HU_GQ!O4)</f>
        <v>-1.650814782575305</v>
      </c>
      <c r="Q4" s="62"/>
    </row>
    <row r="5" spans="1:17" ht="14.15" customHeight="1" x14ac:dyDescent="0.4">
      <c r="A5" s="18"/>
      <c r="B5" s="9" t="s">
        <v>71</v>
      </c>
      <c r="C5" s="88">
        <f>All_HU_GQ!D5-All_HU_GQ!C5</f>
        <v>-63</v>
      </c>
      <c r="D5" s="36">
        <f>All_HU_GQ!D5/All_HU_GQ!C5-1</f>
        <v>-1.8103448275862077E-2</v>
      </c>
      <c r="E5" s="91">
        <f>All_HU_GQ!F5-All_HU_GQ!E5</f>
        <v>-25</v>
      </c>
      <c r="F5" s="67">
        <f>All_HU_GQ!F5/All_HU_GQ!E5-1</f>
        <v>-0.23809523809523814</v>
      </c>
      <c r="G5" s="88">
        <f>All_HU_GQ!H5-All_HU_GQ!G5</f>
        <v>-38</v>
      </c>
      <c r="H5" s="36">
        <f>All_HU_GQ!H5/All_HU_GQ!G5-1</f>
        <v>-1.1259259259259302E-2</v>
      </c>
      <c r="I5" s="94">
        <f>All_HU_GQ!J5-All_HU_GQ!I5</f>
        <v>-127</v>
      </c>
      <c r="J5" s="68">
        <f>All_HU_GQ!J5/All_HU_GQ!I5-1</f>
        <v>-8.6043360433604388E-2</v>
      </c>
      <c r="K5" s="97">
        <f>All_HU_GQ!L5-All_HU_GQ!K5</f>
        <v>-21</v>
      </c>
      <c r="L5" s="44">
        <f>All_HU_GQ!L5/All_HU_GQ!K5-1</f>
        <v>-1.7979452054794565E-2</v>
      </c>
      <c r="M5" s="94">
        <f>All_HU_GQ!N5-All_HU_GQ!M5</f>
        <v>-106</v>
      </c>
      <c r="N5" s="68">
        <f>All_HU_GQ!N5/All_HU_GQ!M5-1</f>
        <v>-0.3441558441558441</v>
      </c>
      <c r="P5" s="100">
        <f>100*(All_HU_GQ!P5-All_HU_GQ!O5)</f>
        <v>5.8931538166382413</v>
      </c>
      <c r="Q5" s="62"/>
    </row>
    <row r="6" spans="1:17" ht="14.15" customHeight="1" x14ac:dyDescent="0.4">
      <c r="A6" s="18"/>
      <c r="B6" s="9" t="s">
        <v>65</v>
      </c>
      <c r="C6" s="88">
        <f>All_HU_GQ!D6-All_HU_GQ!C6</f>
        <v>-244</v>
      </c>
      <c r="D6" s="36">
        <f>All_HU_GQ!D6/All_HU_GQ!C6-1</f>
        <v>-0.12442631310555841</v>
      </c>
      <c r="E6" s="91">
        <f>All_HU_GQ!F6-All_HU_GQ!E6</f>
        <v>0</v>
      </c>
      <c r="F6" s="67" t="e">
        <f>All_HU_GQ!F6/All_HU_GQ!E6-1</f>
        <v>#DIV/0!</v>
      </c>
      <c r="G6" s="88">
        <f>All_HU_GQ!H6-All_HU_GQ!G6</f>
        <v>-244</v>
      </c>
      <c r="H6" s="36">
        <f>All_HU_GQ!H6/All_HU_GQ!G6-1</f>
        <v>-0.12442631310555841</v>
      </c>
      <c r="I6" s="94">
        <f>All_HU_GQ!J6-All_HU_GQ!I6</f>
        <v>-73</v>
      </c>
      <c r="J6" s="68">
        <f>All_HU_GQ!J6/All_HU_GQ!I6-1</f>
        <v>-7.6519916142557598E-2</v>
      </c>
      <c r="K6" s="97">
        <f>All_HU_GQ!L6-All_HU_GQ!K6</f>
        <v>-29</v>
      </c>
      <c r="L6" s="44">
        <f>All_HU_GQ!L6/All_HU_GQ!K6-1</f>
        <v>-3.7419354838709729E-2</v>
      </c>
      <c r="M6" s="94">
        <f>All_HU_GQ!N6-All_HU_GQ!M6</f>
        <v>-44</v>
      </c>
      <c r="N6" s="68">
        <f>All_HU_GQ!N6/All_HU_GQ!M6-1</f>
        <v>-0.24581005586592175</v>
      </c>
      <c r="P6" s="100">
        <f>100*(All_HU_GQ!P6-All_HU_GQ!O6)</f>
        <v>3.4396066981251083</v>
      </c>
      <c r="Q6" s="62"/>
    </row>
    <row r="7" spans="1:17" ht="14.15" customHeight="1" thickBot="1" x14ac:dyDescent="0.45">
      <c r="A7" s="19"/>
      <c r="B7" s="9" t="s">
        <v>70</v>
      </c>
      <c r="C7" s="88">
        <f>All_HU_GQ!D7-All_HU_GQ!C7</f>
        <v>-4700</v>
      </c>
      <c r="D7" s="36">
        <f>All_HU_GQ!D7/All_HU_GQ!C7-1</f>
        <v>-7.6807425807295049E-2</v>
      </c>
      <c r="E7" s="91">
        <f>All_HU_GQ!F7-All_HU_GQ!E7</f>
        <v>291</v>
      </c>
      <c r="F7" s="67">
        <f>All_HU_GQ!F7/All_HU_GQ!E7-1</f>
        <v>0.34808612440191378</v>
      </c>
      <c r="G7" s="88">
        <f>All_HU_GQ!H7-All_HU_GQ!G7</f>
        <v>-4991</v>
      </c>
      <c r="H7" s="36">
        <f>All_HU_GQ!H7/All_HU_GQ!G7-1</f>
        <v>-8.2692690039101291E-2</v>
      </c>
      <c r="I7" s="94">
        <f>All_HU_GQ!J7-All_HU_GQ!I7</f>
        <v>-3456</v>
      </c>
      <c r="J7" s="68">
        <f>All_HU_GQ!J7/All_HU_GQ!I7-1</f>
        <v>-0.12325689218588398</v>
      </c>
      <c r="K7" s="97">
        <f>All_HU_GQ!L7-All_HU_GQ!K7</f>
        <v>-472</v>
      </c>
      <c r="L7" s="44">
        <f>All_HU_GQ!L7/All_HU_GQ!K7-1</f>
        <v>-2.4719807269299232E-2</v>
      </c>
      <c r="M7" s="94">
        <f>All_HU_GQ!N7-All_HU_GQ!M7</f>
        <v>-2984</v>
      </c>
      <c r="N7" s="68">
        <f>All_HU_GQ!N7/All_HU_GQ!M7-1</f>
        <v>-0.33359418669647845</v>
      </c>
      <c r="P7" s="100">
        <f>100*(All_HU_GQ!P7-All_HU_GQ!O7)</f>
        <v>7.6535292657416427</v>
      </c>
      <c r="Q7" s="62"/>
    </row>
    <row r="8" spans="1:17" ht="14.15" customHeight="1" x14ac:dyDescent="0.4">
      <c r="A8" s="109" t="s">
        <v>2</v>
      </c>
      <c r="B8" s="110"/>
      <c r="C8" s="87">
        <f>All_HU_GQ!D8-All_HU_GQ!C8</f>
        <v>-5899</v>
      </c>
      <c r="D8" s="34">
        <f>All_HU_GQ!D8/All_HU_GQ!C8-1</f>
        <v>-4.4911912049091729E-2</v>
      </c>
      <c r="E8" s="90">
        <f>All_HU_GQ!F8-All_HU_GQ!E8</f>
        <v>-1168</v>
      </c>
      <c r="F8" s="77">
        <f>All_HU_GQ!F8/All_HU_GQ!E8-1</f>
        <v>-0.18625418593525755</v>
      </c>
      <c r="G8" s="87">
        <f>All_HU_GQ!H8-All_HU_GQ!G8</f>
        <v>-4731</v>
      </c>
      <c r="H8" s="34">
        <f>All_HU_GQ!H8/All_HU_GQ!G8-1</f>
        <v>-3.7825304817109773E-2</v>
      </c>
      <c r="I8" s="93">
        <f>All_HU_GQ!J8-All_HU_GQ!I8</f>
        <v>-393</v>
      </c>
      <c r="J8" s="78">
        <f>All_HU_GQ!J8/All_HU_GQ!I8-1</f>
        <v>-6.6563913212852599E-3</v>
      </c>
      <c r="K8" s="87">
        <f>All_HU_GQ!L8-All_HU_GQ!K8</f>
        <v>71</v>
      </c>
      <c r="L8" s="34">
        <f>All_HU_GQ!L8/All_HU_GQ!K8-1</f>
        <v>1.3958517644745427E-3</v>
      </c>
      <c r="M8" s="93">
        <f>All_HU_GQ!N8-All_HU_GQ!M8</f>
        <v>-464</v>
      </c>
      <c r="N8" s="78">
        <f>All_HU_GQ!N8/All_HU_GQ!M8-1</f>
        <v>-5.6751467710371872E-2</v>
      </c>
      <c r="P8" s="99">
        <f>100*(All_HU_GQ!P8-All_HU_GQ!O8)</f>
        <v>0.69836540812503456</v>
      </c>
      <c r="Q8" s="61"/>
    </row>
    <row r="9" spans="1:17" ht="14.15" customHeight="1" x14ac:dyDescent="0.4">
      <c r="A9" s="10"/>
      <c r="B9" s="9" t="s">
        <v>25</v>
      </c>
      <c r="C9" s="88">
        <f>All_HU_GQ!D9-All_HU_GQ!C9</f>
        <v>250</v>
      </c>
      <c r="D9" s="36">
        <f>All_HU_GQ!D9/All_HU_GQ!C9-1</f>
        <v>4.8971596474045143E-2</v>
      </c>
      <c r="E9" s="91">
        <f>All_HU_GQ!F9-All_HU_GQ!E9</f>
        <v>-39</v>
      </c>
      <c r="F9" s="67">
        <f>All_HU_GQ!F9/All_HU_GQ!E9-1</f>
        <v>-0.52702702702702697</v>
      </c>
      <c r="G9" s="88">
        <f>All_HU_GQ!H9-All_HU_GQ!G9</f>
        <v>289</v>
      </c>
      <c r="H9" s="36">
        <f>All_HU_GQ!H9/All_HU_GQ!G9-1</f>
        <v>5.744384814152248E-2</v>
      </c>
      <c r="I9" s="94">
        <f>All_HU_GQ!J9-All_HU_GQ!I9</f>
        <v>173</v>
      </c>
      <c r="J9" s="68">
        <f>All_HU_GQ!J9/All_HU_GQ!I9-1</f>
        <v>5.8823529411764719E-2</v>
      </c>
      <c r="K9" s="97">
        <f>All_HU_GQ!L9-All_HU_GQ!K9</f>
        <v>210</v>
      </c>
      <c r="L9" s="44">
        <f>All_HU_GQ!L9/All_HU_GQ!K9-1</f>
        <v>8.8644997889404831E-2</v>
      </c>
      <c r="M9" s="94">
        <f>All_HU_GQ!N9-All_HU_GQ!M9</f>
        <v>-37</v>
      </c>
      <c r="N9" s="68">
        <f>All_HU_GQ!N9/All_HU_GQ!M9-1</f>
        <v>-6.4685314685314688E-2</v>
      </c>
      <c r="P9" s="100">
        <f>100*(All_HU_GQ!P9-All_HU_GQ!O9)</f>
        <v>2.2686916770561782</v>
      </c>
      <c r="Q9" s="62"/>
    </row>
    <row r="10" spans="1:17" ht="14.15" customHeight="1" x14ac:dyDescent="0.4">
      <c r="A10" s="10"/>
      <c r="B10" s="9" t="s">
        <v>26</v>
      </c>
      <c r="C10" s="88">
        <f>All_HU_GQ!D10-All_HU_GQ!C10</f>
        <v>-652</v>
      </c>
      <c r="D10" s="36">
        <f>All_HU_GQ!D10/All_HU_GQ!C10-1</f>
        <v>-0.11695067264573988</v>
      </c>
      <c r="E10" s="91">
        <f>All_HU_GQ!F10-All_HU_GQ!E10</f>
        <v>-26</v>
      </c>
      <c r="F10" s="67">
        <f>All_HU_GQ!F10/All_HU_GQ!E10-1</f>
        <v>-0.1074380165289256</v>
      </c>
      <c r="G10" s="88">
        <f>All_HU_GQ!H10-All_HU_GQ!G10</f>
        <v>-626</v>
      </c>
      <c r="H10" s="36">
        <f>All_HU_GQ!H10/All_HU_GQ!G10-1</f>
        <v>-0.1173823363960248</v>
      </c>
      <c r="I10" s="94">
        <f>All_HU_GQ!J10-All_HU_GQ!I10</f>
        <v>-146</v>
      </c>
      <c r="J10" s="68">
        <f>All_HU_GQ!J10/All_HU_GQ!I10-1</f>
        <v>-4.4457978075517657E-2</v>
      </c>
      <c r="K10" s="97">
        <f>All_HU_GQ!L10-All_HU_GQ!K10</f>
        <v>-156</v>
      </c>
      <c r="L10" s="44">
        <f>All_HU_GQ!L10/All_HU_GQ!K10-1</f>
        <v>-5.954198473282446E-2</v>
      </c>
      <c r="M10" s="94">
        <f>All_HU_GQ!N10-All_HU_GQ!M10</f>
        <v>10</v>
      </c>
      <c r="N10" s="68">
        <f>All_HU_GQ!N10/All_HU_GQ!M10-1</f>
        <v>1.5060240963855387E-2</v>
      </c>
      <c r="P10" s="100">
        <f>100*(All_HU_GQ!P10-All_HU_GQ!O10)</f>
        <v>-1.2594039975189153</v>
      </c>
      <c r="Q10" s="62"/>
    </row>
    <row r="11" spans="1:17" ht="14.15" customHeight="1" x14ac:dyDescent="0.4">
      <c r="A11" s="10"/>
      <c r="B11" s="9" t="s">
        <v>72</v>
      </c>
      <c r="C11" s="88">
        <f>All_HU_GQ!D11-All_HU_GQ!C11</f>
        <v>-844</v>
      </c>
      <c r="D11" s="36">
        <f>All_HU_GQ!D11/All_HU_GQ!C11-1</f>
        <v>-4.8567153872712598E-2</v>
      </c>
      <c r="E11" s="91">
        <f>All_HU_GQ!F11-All_HU_GQ!E11</f>
        <v>-378</v>
      </c>
      <c r="F11" s="67">
        <f>All_HU_GQ!F11/All_HU_GQ!E11-1</f>
        <v>-0.14934808376135911</v>
      </c>
      <c r="G11" s="88">
        <f>All_HU_GQ!H11-All_HU_GQ!G11</f>
        <v>-466</v>
      </c>
      <c r="H11" s="36">
        <f>All_HU_GQ!H11/All_HU_GQ!G11-1</f>
        <v>-3.1386812150602794E-2</v>
      </c>
      <c r="I11" s="94">
        <f>All_HU_GQ!J11-All_HU_GQ!I11</f>
        <v>17</v>
      </c>
      <c r="J11" s="68">
        <f>All_HU_GQ!J11/All_HU_GQ!I11-1</f>
        <v>3.0077848549185937E-3</v>
      </c>
      <c r="K11" s="97">
        <f>All_HU_GQ!L11-All_HU_GQ!K11</f>
        <v>-14</v>
      </c>
      <c r="L11" s="44">
        <f>All_HU_GQ!L11/All_HU_GQ!K11-1</f>
        <v>-2.8078620136381405E-3</v>
      </c>
      <c r="M11" s="94">
        <f>All_HU_GQ!N11-All_HU_GQ!M11</f>
        <v>31</v>
      </c>
      <c r="N11" s="68">
        <f>All_HU_GQ!N11/All_HU_GQ!M11-1</f>
        <v>4.6546546546546441E-2</v>
      </c>
      <c r="P11" s="100">
        <f>100*(All_HU_GQ!P11-All_HU_GQ!O11)</f>
        <v>-0.51149788828055431</v>
      </c>
      <c r="Q11" s="62"/>
    </row>
    <row r="12" spans="1:17" ht="14.15" customHeight="1" x14ac:dyDescent="0.4">
      <c r="A12" s="10"/>
      <c r="B12" s="12" t="s">
        <v>48</v>
      </c>
      <c r="C12" s="88">
        <f>All_HU_GQ!D12-All_HU_GQ!C12</f>
        <v>-227</v>
      </c>
      <c r="D12" s="36">
        <f>All_HU_GQ!D12/All_HU_GQ!C12-1</f>
        <v>-0.12250404749055588</v>
      </c>
      <c r="E12" s="91">
        <f>All_HU_GQ!F12-All_HU_GQ!E12</f>
        <v>-2</v>
      </c>
      <c r="F12" s="67">
        <f>All_HU_GQ!F12/All_HU_GQ!E12-1</f>
        <v>-1</v>
      </c>
      <c r="G12" s="88">
        <f>All_HU_GQ!H12-All_HU_GQ!G12</f>
        <v>-225</v>
      </c>
      <c r="H12" s="36">
        <f>All_HU_GQ!H12/All_HU_GQ!G12-1</f>
        <v>-0.12155591572123181</v>
      </c>
      <c r="I12" s="94">
        <f>All_HU_GQ!J12-All_HU_GQ!I12</f>
        <v>-51</v>
      </c>
      <c r="J12" s="68">
        <f>All_HU_GQ!J12/All_HU_GQ!I12-1</f>
        <v>-5.543478260869561E-2</v>
      </c>
      <c r="K12" s="97">
        <f>All_HU_GQ!L12-All_HU_GQ!K12</f>
        <v>-8</v>
      </c>
      <c r="L12" s="44">
        <f>All_HU_GQ!L12/All_HU_GQ!K12-1</f>
        <v>-1.0230179028132946E-2</v>
      </c>
      <c r="M12" s="94">
        <f>All_HU_GQ!N12-All_HU_GQ!M12</f>
        <v>-43</v>
      </c>
      <c r="N12" s="68">
        <f>All_HU_GQ!N12/All_HU_GQ!M12-1</f>
        <v>-0.31159420289855078</v>
      </c>
      <c r="P12" s="100">
        <f>100*(All_HU_GQ!P12-All_HU_GQ!O12)</f>
        <v>4.0678941311852679</v>
      </c>
      <c r="Q12" s="62"/>
    </row>
    <row r="13" spans="1:17" ht="14.15" customHeight="1" x14ac:dyDescent="0.4">
      <c r="A13" s="10"/>
      <c r="B13" s="9" t="s">
        <v>73</v>
      </c>
      <c r="C13" s="88">
        <f>All_HU_GQ!D13-All_HU_GQ!C13</f>
        <v>1420</v>
      </c>
      <c r="D13" s="36">
        <f>All_HU_GQ!D13/All_HU_GQ!C13-1</f>
        <v>3.2355085672621131E-2</v>
      </c>
      <c r="E13" s="91">
        <f>All_HU_GQ!F13-All_HU_GQ!E13</f>
        <v>-674</v>
      </c>
      <c r="F13" s="67">
        <f>All_HU_GQ!F13/All_HU_GQ!E13-1</f>
        <v>-0.22192953572604546</v>
      </c>
      <c r="G13" s="88">
        <f>All_HU_GQ!H13-All_HU_GQ!G13</f>
        <v>2094</v>
      </c>
      <c r="H13" s="36">
        <f>All_HU_GQ!H13/All_HU_GQ!G13-1</f>
        <v>5.1259455092898643E-2</v>
      </c>
      <c r="I13" s="94">
        <f>All_HU_GQ!J13-All_HU_GQ!I13</f>
        <v>1309</v>
      </c>
      <c r="J13" s="68">
        <f>All_HU_GQ!J13/All_HU_GQ!I13-1</f>
        <v>6.984313307010992E-2</v>
      </c>
      <c r="K13" s="97">
        <f>All_HU_GQ!L13-All_HU_GQ!K13</f>
        <v>1405</v>
      </c>
      <c r="L13" s="44">
        <f>All_HU_GQ!L13/All_HU_GQ!K13-1</f>
        <v>8.2361216952927974E-2</v>
      </c>
      <c r="M13" s="94">
        <f>All_HU_GQ!N13-All_HU_GQ!M13</f>
        <v>-96</v>
      </c>
      <c r="N13" s="68">
        <f>All_HU_GQ!N13/All_HU_GQ!M13-1</f>
        <v>-5.7040998217468775E-2</v>
      </c>
      <c r="P13" s="100">
        <f>100*(All_HU_GQ!P13-All_HU_GQ!O13)</f>
        <v>1.0650141786294753</v>
      </c>
      <c r="Q13" s="62"/>
    </row>
    <row r="14" spans="1:17" ht="14.15" customHeight="1" x14ac:dyDescent="0.4">
      <c r="A14" s="10"/>
      <c r="B14" s="9" t="s">
        <v>74</v>
      </c>
      <c r="C14" s="88">
        <f>All_HU_GQ!D14-All_HU_GQ!C14</f>
        <v>-72</v>
      </c>
      <c r="D14" s="36">
        <f>All_HU_GQ!D14/All_HU_GQ!C14-1</f>
        <v>-5.2173913043478293E-2</v>
      </c>
      <c r="E14" s="91">
        <f>All_HU_GQ!F14-All_HU_GQ!E14</f>
        <v>0</v>
      </c>
      <c r="F14" s="67" t="e">
        <f>All_HU_GQ!F14/All_HU_GQ!E14-1</f>
        <v>#DIV/0!</v>
      </c>
      <c r="G14" s="88">
        <f>All_HU_GQ!H14-All_HU_GQ!G14</f>
        <v>-72</v>
      </c>
      <c r="H14" s="36">
        <f>All_HU_GQ!H14/All_HU_GQ!G14-1</f>
        <v>-5.2173913043478293E-2</v>
      </c>
      <c r="I14" s="94">
        <f>All_HU_GQ!J14-All_HU_GQ!I14</f>
        <v>-52</v>
      </c>
      <c r="J14" s="68">
        <f>All_HU_GQ!J14/All_HU_GQ!I14-1</f>
        <v>-6.018518518518523E-2</v>
      </c>
      <c r="K14" s="97">
        <f>All_HU_GQ!L14-All_HU_GQ!K14</f>
        <v>14</v>
      </c>
      <c r="L14" s="44">
        <f>All_HU_GQ!L14/All_HU_GQ!K14-1</f>
        <v>2.1116138763197512E-2</v>
      </c>
      <c r="M14" s="94">
        <f>All_HU_GQ!N14-All_HU_GQ!M14</f>
        <v>-66</v>
      </c>
      <c r="N14" s="68">
        <f>All_HU_GQ!N14/All_HU_GQ!M14-1</f>
        <v>-0.32835820895522383</v>
      </c>
      <c r="P14" s="100">
        <f>100*(All_HU_GQ!P14-All_HU_GQ!O14)</f>
        <v>6.6382731253420868</v>
      </c>
      <c r="Q14" s="62"/>
    </row>
    <row r="15" spans="1:17" ht="14.15" customHeight="1" x14ac:dyDescent="0.4">
      <c r="A15" s="10"/>
      <c r="B15" s="9" t="s">
        <v>75</v>
      </c>
      <c r="C15" s="88">
        <f>All_HU_GQ!D15-All_HU_GQ!C15</f>
        <v>-544</v>
      </c>
      <c r="D15" s="36">
        <f>All_HU_GQ!D15/All_HU_GQ!C15-1</f>
        <v>-0.14479638009049778</v>
      </c>
      <c r="E15" s="91">
        <f>All_HU_GQ!F15-All_HU_GQ!E15</f>
        <v>-12</v>
      </c>
      <c r="F15" s="67">
        <f>All_HU_GQ!F15/All_HU_GQ!E15-1</f>
        <v>-0.44444444444444442</v>
      </c>
      <c r="G15" s="88">
        <f>All_HU_GQ!H15-All_HU_GQ!G15</f>
        <v>-532</v>
      </c>
      <c r="H15" s="36">
        <f>All_HU_GQ!H15/All_HU_GQ!G15-1</f>
        <v>-0.14262734584450398</v>
      </c>
      <c r="I15" s="94">
        <f>All_HU_GQ!J15-All_HU_GQ!I15</f>
        <v>-147</v>
      </c>
      <c r="J15" s="68">
        <f>All_HU_GQ!J15/All_HU_GQ!I15-1</f>
        <v>-8.8607594936708889E-2</v>
      </c>
      <c r="K15" s="97">
        <f>All_HU_GQ!L15-All_HU_GQ!K15</f>
        <v>-153</v>
      </c>
      <c r="L15" s="44">
        <f>All_HU_GQ!L15/All_HU_GQ!K15-1</f>
        <v>-0.10767065446868407</v>
      </c>
      <c r="M15" s="94">
        <f>All_HU_GQ!N15-All_HU_GQ!M15</f>
        <v>6</v>
      </c>
      <c r="N15" s="68">
        <f>All_HU_GQ!N15/All_HU_GQ!M15-1</f>
        <v>2.5210084033613356E-2</v>
      </c>
      <c r="P15" s="100">
        <f>100*(All_HU_GQ!P15-All_HU_GQ!O15)</f>
        <v>-1.7915745763847024</v>
      </c>
      <c r="Q15" s="62"/>
    </row>
    <row r="16" spans="1:17" ht="14.15" customHeight="1" thickBot="1" x14ac:dyDescent="0.45">
      <c r="A16" s="10"/>
      <c r="B16" s="9" t="s">
        <v>70</v>
      </c>
      <c r="C16" s="88">
        <f>All_HU_GQ!D16-All_HU_GQ!C16</f>
        <v>-5230</v>
      </c>
      <c r="D16" s="36">
        <f>All_HU_GQ!D16/All_HU_GQ!C16-1</f>
        <v>-9.9790116390001904E-2</v>
      </c>
      <c r="E16" s="91">
        <f>All_HU_GQ!F16-All_HU_GQ!E16</f>
        <v>-37</v>
      </c>
      <c r="F16" s="67">
        <f>All_HU_GQ!F16/All_HU_GQ!E16-1</f>
        <v>-0.1033519553072626</v>
      </c>
      <c r="G16" s="88">
        <f>All_HU_GQ!H16-All_HU_GQ!G16</f>
        <v>-5193</v>
      </c>
      <c r="H16" s="36">
        <f>All_HU_GQ!H16/All_HU_GQ!G16-1</f>
        <v>-9.976561899638825E-2</v>
      </c>
      <c r="I16" s="94">
        <f>All_HU_GQ!J16-All_HU_GQ!I16</f>
        <v>-1496</v>
      </c>
      <c r="J16" s="68">
        <f>All_HU_GQ!J16/All_HU_GQ!I16-1</f>
        <v>-5.9890307858601277E-2</v>
      </c>
      <c r="K16" s="97">
        <f>All_HU_GQ!L16-All_HU_GQ!K16</f>
        <v>-1227</v>
      </c>
      <c r="L16" s="44">
        <f>All_HU_GQ!L16/All_HU_GQ!K16-1</f>
        <v>-5.8526114953493913E-2</v>
      </c>
      <c r="M16" s="94">
        <f>All_HU_GQ!N16-All_HU_GQ!M16</f>
        <v>-269</v>
      </c>
      <c r="N16" s="68">
        <f>All_HU_GQ!N16/All_HU_GQ!M16-1</f>
        <v>-6.7015445939212714E-2</v>
      </c>
      <c r="P16" s="100">
        <f>100*(All_HU_GQ!P16-All_HU_GQ!O16)</f>
        <v>0.1217915268729497</v>
      </c>
      <c r="Q16" s="62"/>
    </row>
    <row r="17" spans="1:17" ht="14.15" customHeight="1" x14ac:dyDescent="0.4">
      <c r="A17" s="109" t="s">
        <v>3</v>
      </c>
      <c r="B17" s="110"/>
      <c r="C17" s="87">
        <f>All_HU_GQ!D17-All_HU_GQ!C17</f>
        <v>10680</v>
      </c>
      <c r="D17" s="34">
        <f>All_HU_GQ!D17/All_HU_GQ!C17-1</f>
        <v>7.9451871359385917E-2</v>
      </c>
      <c r="E17" s="90">
        <f>All_HU_GQ!F17-All_HU_GQ!E17</f>
        <v>3176</v>
      </c>
      <c r="F17" s="77">
        <f>All_HU_GQ!F17/All_HU_GQ!E17-1</f>
        <v>0.35952003622368123</v>
      </c>
      <c r="G17" s="87">
        <f>All_HU_GQ!H17-All_HU_GQ!G17</f>
        <v>7504</v>
      </c>
      <c r="H17" s="34">
        <f>All_HU_GQ!H17/All_HU_GQ!G17-1</f>
        <v>5.9751407390892464E-2</v>
      </c>
      <c r="I17" s="93">
        <f>All_HU_GQ!J17-All_HU_GQ!I17</f>
        <v>5787</v>
      </c>
      <c r="J17" s="78">
        <f>All_HU_GQ!J17/All_HU_GQ!I17-1</f>
        <v>9.1391481499028648E-2</v>
      </c>
      <c r="K17" s="87">
        <f>All_HU_GQ!L17-All_HU_GQ!K17</f>
        <v>4609</v>
      </c>
      <c r="L17" s="34">
        <f>All_HU_GQ!L17/All_HU_GQ!K17-1</f>
        <v>9.8670548693027271E-2</v>
      </c>
      <c r="M17" s="93">
        <f>All_HU_GQ!N17-All_HU_GQ!M17</f>
        <v>1178</v>
      </c>
      <c r="N17" s="78">
        <f>All_HU_GQ!N17/All_HU_GQ!M17-1</f>
        <v>7.092113184828408E-2</v>
      </c>
      <c r="P17" s="99">
        <f>100*(All_HU_GQ!P17-All_HU_GQ!O17)</f>
        <v>0.49200166073228857</v>
      </c>
      <c r="Q17" s="61"/>
    </row>
    <row r="18" spans="1:17" ht="14.15" customHeight="1" x14ac:dyDescent="0.4">
      <c r="A18" s="10"/>
      <c r="B18" s="9" t="s">
        <v>76</v>
      </c>
      <c r="C18" s="88">
        <f>All_HU_GQ!D18-All_HU_GQ!C18</f>
        <v>10961</v>
      </c>
      <c r="D18" s="36">
        <f>All_HU_GQ!D18/All_HU_GQ!C18-1</f>
        <v>0.16640352208896303</v>
      </c>
      <c r="E18" s="91">
        <f>All_HU_GQ!F18-All_HU_GQ!E18</f>
        <v>2949</v>
      </c>
      <c r="F18" s="67">
        <f>All_HU_GQ!F18/All_HU_GQ!E18-1</f>
        <v>0.36515601783060925</v>
      </c>
      <c r="G18" s="88">
        <f>All_HU_GQ!H18-All_HU_GQ!G18</f>
        <v>8012</v>
      </c>
      <c r="H18" s="36">
        <f>All_HU_GQ!H18/All_HU_GQ!G18-1</f>
        <v>0.13863030764439221</v>
      </c>
      <c r="I18" s="94">
        <f>All_HU_GQ!J18-All_HU_GQ!I18</f>
        <v>5115</v>
      </c>
      <c r="J18" s="68">
        <f>All_HU_GQ!J18/All_HU_GQ!I18-1</f>
        <v>0.19482745486402075</v>
      </c>
      <c r="K18" s="97">
        <f>All_HU_GQ!L18-All_HU_GQ!K18</f>
        <v>3796</v>
      </c>
      <c r="L18" s="44">
        <f>All_HU_GQ!L18/All_HU_GQ!K18-1</f>
        <v>0.16622876160448419</v>
      </c>
      <c r="M18" s="94">
        <f>All_HU_GQ!N18-All_HU_GQ!M18</f>
        <v>1319</v>
      </c>
      <c r="N18" s="68">
        <f>All_HU_GQ!N18/All_HU_GQ!M18-1</f>
        <v>0.38589818607372739</v>
      </c>
      <c r="P18" s="100">
        <f>100*(All_HU_GQ!P18-All_HU_GQ!O18)</f>
        <v>-2.0819272507085818</v>
      </c>
      <c r="Q18" s="62"/>
    </row>
    <row r="19" spans="1:17" ht="14.15" customHeight="1" x14ac:dyDescent="0.4">
      <c r="A19" s="10"/>
      <c r="B19" s="9" t="s">
        <v>43</v>
      </c>
      <c r="C19" s="88">
        <f>All_HU_GQ!D19-All_HU_GQ!C19</f>
        <v>9</v>
      </c>
      <c r="D19" s="36">
        <f>All_HU_GQ!D19/All_HU_GQ!C19-1</f>
        <v>6.8493150684931781E-3</v>
      </c>
      <c r="E19" s="91">
        <f>All_HU_GQ!F19-All_HU_GQ!E19</f>
        <v>34</v>
      </c>
      <c r="F19" s="67" t="e">
        <f>All_HU_GQ!F19/All_HU_GQ!E19-1</f>
        <v>#DIV/0!</v>
      </c>
      <c r="G19" s="88">
        <f>All_HU_GQ!H19-All_HU_GQ!G19</f>
        <v>-25</v>
      </c>
      <c r="H19" s="36">
        <f>All_HU_GQ!H19/All_HU_GQ!G19-1</f>
        <v>-1.9025875190258779E-2</v>
      </c>
      <c r="I19" s="94">
        <f>All_HU_GQ!J19-All_HU_GQ!I19</f>
        <v>-24</v>
      </c>
      <c r="J19" s="68">
        <f>All_HU_GQ!J19/All_HU_GQ!I19-1</f>
        <v>-4.1522491349480939E-2</v>
      </c>
      <c r="K19" s="97">
        <f>All_HU_GQ!L19-All_HU_GQ!K19</f>
        <v>2</v>
      </c>
      <c r="L19" s="44">
        <f>All_HU_GQ!L19/All_HU_GQ!K19-1</f>
        <v>4.098360655737654E-3</v>
      </c>
      <c r="M19" s="94">
        <f>All_HU_GQ!N19-All_HU_GQ!M19</f>
        <v>-26</v>
      </c>
      <c r="N19" s="68">
        <f>All_HU_GQ!N19/All_HU_GQ!M19-1</f>
        <v>-0.28888888888888886</v>
      </c>
      <c r="P19" s="100">
        <f>100*(All_HU_GQ!P19-All_HU_GQ!O19)</f>
        <v>4.0185876856582592</v>
      </c>
      <c r="Q19" s="62"/>
    </row>
    <row r="20" spans="1:17" ht="14.15" customHeight="1" x14ac:dyDescent="0.4">
      <c r="A20" s="10"/>
      <c r="B20" s="9" t="s">
        <v>77</v>
      </c>
      <c r="C20" s="88">
        <f>All_HU_GQ!D20-All_HU_GQ!C20</f>
        <v>193</v>
      </c>
      <c r="D20" s="36">
        <f>All_HU_GQ!D20/All_HU_GQ!C20-1</f>
        <v>2.6631709672968018E-2</v>
      </c>
      <c r="E20" s="91">
        <f>All_HU_GQ!F20-All_HU_GQ!E20</f>
        <v>18</v>
      </c>
      <c r="F20" s="67">
        <f>All_HU_GQ!F20/All_HU_GQ!E20-1</f>
        <v>0.94736842105263164</v>
      </c>
      <c r="G20" s="88">
        <f>All_HU_GQ!H20-All_HU_GQ!G20</f>
        <v>175</v>
      </c>
      <c r="H20" s="36">
        <f>All_HU_GQ!H20/All_HU_GQ!G20-1</f>
        <v>2.4211400110680792E-2</v>
      </c>
      <c r="I20" s="94">
        <f>All_HU_GQ!J20-All_HU_GQ!I20</f>
        <v>205</v>
      </c>
      <c r="J20" s="68">
        <f>All_HU_GQ!J20/All_HU_GQ!I20-1</f>
        <v>7.3555794761392068E-2</v>
      </c>
      <c r="K20" s="97">
        <f>All_HU_GQ!L20-All_HU_GQ!K20</f>
        <v>62</v>
      </c>
      <c r="L20" s="44">
        <f>All_HU_GQ!L20/All_HU_GQ!K20-1</f>
        <v>2.4622716441620396E-2</v>
      </c>
      <c r="M20" s="94">
        <f>All_HU_GQ!N20-All_HU_GQ!M20</f>
        <v>143</v>
      </c>
      <c r="N20" s="68">
        <f>All_HU_GQ!N20/All_HU_GQ!M20-1</f>
        <v>0.53159851301115246</v>
      </c>
      <c r="P20" s="100">
        <f>100*(All_HU_GQ!P20-All_HU_GQ!O20)</f>
        <v>-4.1180979682214343</v>
      </c>
      <c r="Q20" s="62"/>
    </row>
    <row r="21" spans="1:17" ht="14.15" customHeight="1" x14ac:dyDescent="0.4">
      <c r="A21" s="10"/>
      <c r="B21" s="9" t="s">
        <v>78</v>
      </c>
      <c r="C21" s="88">
        <f>All_HU_GQ!D21-All_HU_GQ!C21</f>
        <v>-295</v>
      </c>
      <c r="D21" s="36">
        <f>All_HU_GQ!D21/All_HU_GQ!C21-1</f>
        <v>-0.10380014074595356</v>
      </c>
      <c r="E21" s="91">
        <f>All_HU_GQ!F21-All_HU_GQ!E21</f>
        <v>0</v>
      </c>
      <c r="F21" s="67" t="e">
        <f>All_HU_GQ!F21/All_HU_GQ!E21-1</f>
        <v>#DIV/0!</v>
      </c>
      <c r="G21" s="88">
        <f>All_HU_GQ!H21-All_HU_GQ!G21</f>
        <v>-295</v>
      </c>
      <c r="H21" s="36">
        <f>All_HU_GQ!H21/All_HU_GQ!G21-1</f>
        <v>-0.10380014074595356</v>
      </c>
      <c r="I21" s="94">
        <f>All_HU_GQ!J21-All_HU_GQ!I21</f>
        <v>87</v>
      </c>
      <c r="J21" s="68">
        <f>All_HU_GQ!J21/All_HU_GQ!I21-1</f>
        <v>4.3413173652694592E-2</v>
      </c>
      <c r="K21" s="97">
        <f>All_HU_GQ!L21-All_HU_GQ!K21</f>
        <v>-124</v>
      </c>
      <c r="L21" s="44">
        <f>All_HU_GQ!L21/All_HU_GQ!K21-1</f>
        <v>-8.316566063044939E-2</v>
      </c>
      <c r="M21" s="94">
        <f>All_HU_GQ!N21-All_HU_GQ!M21</f>
        <v>211</v>
      </c>
      <c r="N21" s="68">
        <f>All_HU_GQ!N21/All_HU_GQ!M21-1</f>
        <v>0.41130604288499018</v>
      </c>
      <c r="P21" s="100">
        <f>100*(All_HU_GQ!P21-All_HU_GQ!O21)</f>
        <v>-9.0257791447234563</v>
      </c>
      <c r="Q21" s="62"/>
    </row>
    <row r="22" spans="1:17" ht="14.15" customHeight="1" x14ac:dyDescent="0.4">
      <c r="A22" s="10"/>
      <c r="B22" s="9" t="s">
        <v>69</v>
      </c>
      <c r="C22" s="88">
        <f>All_HU_GQ!D22-All_HU_GQ!C22</f>
        <v>45</v>
      </c>
      <c r="D22" s="36">
        <f>All_HU_GQ!D22/All_HU_GQ!C22-1</f>
        <v>8.0645161290322509E-2</v>
      </c>
      <c r="E22" s="91">
        <f>All_HU_GQ!F22-All_HU_GQ!E22</f>
        <v>99</v>
      </c>
      <c r="F22" s="67">
        <f>All_HU_GQ!F22/All_HU_GQ!E22-1</f>
        <v>3.5357142857142856</v>
      </c>
      <c r="G22" s="88">
        <f>All_HU_GQ!H22-All_HU_GQ!G22</f>
        <v>-54</v>
      </c>
      <c r="H22" s="36">
        <f>All_HU_GQ!H22/All_HU_GQ!G22-1</f>
        <v>-0.10188679245283017</v>
      </c>
      <c r="I22" s="94">
        <f>All_HU_GQ!J22-All_HU_GQ!I22</f>
        <v>-9</v>
      </c>
      <c r="J22" s="68">
        <f>All_HU_GQ!J22/All_HU_GQ!I22-1</f>
        <v>-3.114186851211076E-2</v>
      </c>
      <c r="K22" s="97">
        <f>All_HU_GQ!L22-All_HU_GQ!K22</f>
        <v>-24</v>
      </c>
      <c r="L22" s="44">
        <f>All_HU_GQ!L22/All_HU_GQ!K22-1</f>
        <v>-0.10389610389610393</v>
      </c>
      <c r="M22" s="94">
        <f>All_HU_GQ!N22-All_HU_GQ!M22</f>
        <v>15</v>
      </c>
      <c r="N22" s="68">
        <f>All_HU_GQ!N22/All_HU_GQ!M22-1</f>
        <v>0.25862068965517238</v>
      </c>
      <c r="P22" s="100">
        <f>100*(All_HU_GQ!P22-All_HU_GQ!O22)</f>
        <v>-6.0022244191794361</v>
      </c>
      <c r="Q22" s="62"/>
    </row>
    <row r="23" spans="1:17" ht="14.15" customHeight="1" x14ac:dyDescent="0.4">
      <c r="A23" s="10"/>
      <c r="B23" s="9" t="s">
        <v>79</v>
      </c>
      <c r="C23" s="88">
        <f>All_HU_GQ!D23-All_HU_GQ!C23</f>
        <v>179</v>
      </c>
      <c r="D23" s="36">
        <f>All_HU_GQ!D23/All_HU_GQ!C23-1</f>
        <v>5.9212702613298029E-2</v>
      </c>
      <c r="E23" s="91">
        <f>All_HU_GQ!F23-All_HU_GQ!E23</f>
        <v>0</v>
      </c>
      <c r="F23" s="67">
        <f>All_HU_GQ!F23/All_HU_GQ!E23-1</f>
        <v>0</v>
      </c>
      <c r="G23" s="88">
        <f>All_HU_GQ!H23-All_HU_GQ!G23</f>
        <v>179</v>
      </c>
      <c r="H23" s="36">
        <f>All_HU_GQ!H23/All_HU_GQ!G23-1</f>
        <v>5.9232296492389036E-2</v>
      </c>
      <c r="I23" s="94">
        <f>All_HU_GQ!J23-All_HU_GQ!I23</f>
        <v>212</v>
      </c>
      <c r="J23" s="68">
        <f>All_HU_GQ!J23/All_HU_GQ!I23-1</f>
        <v>0.1486676016830295</v>
      </c>
      <c r="K23" s="97">
        <f>All_HU_GQ!L23-All_HU_GQ!K23</f>
        <v>139</v>
      </c>
      <c r="L23" s="44">
        <f>All_HU_GQ!L23/All_HU_GQ!K23-1</f>
        <v>0.11900684931506844</v>
      </c>
      <c r="M23" s="94">
        <f>All_HU_GQ!N23-All_HU_GQ!M23</f>
        <v>73</v>
      </c>
      <c r="N23" s="68">
        <f>All_HU_GQ!N23/All_HU_GQ!M23-1</f>
        <v>0.28294573643410859</v>
      </c>
      <c r="P23" s="100">
        <f>100*(All_HU_GQ!P23-All_HU_GQ!O23)</f>
        <v>-2.1150035876543516</v>
      </c>
      <c r="Q23" s="62"/>
    </row>
    <row r="24" spans="1:17" ht="14.15" customHeight="1" thickBot="1" x14ac:dyDescent="0.45">
      <c r="A24" s="10"/>
      <c r="B24" s="9" t="s">
        <v>70</v>
      </c>
      <c r="C24" s="88">
        <f>All_HU_GQ!D24-All_HU_GQ!C24</f>
        <v>-412</v>
      </c>
      <c r="D24" s="36">
        <f>All_HU_GQ!D24/All_HU_GQ!C24-1</f>
        <v>-7.6913024810051356E-3</v>
      </c>
      <c r="E24" s="91">
        <f>All_HU_GQ!F24-All_HU_GQ!E24</f>
        <v>76</v>
      </c>
      <c r="F24" s="67">
        <f>All_HU_GQ!F24/All_HU_GQ!E24-1</f>
        <v>0.10704225352112684</v>
      </c>
      <c r="G24" s="88">
        <f>All_HU_GQ!H24-All_HU_GQ!G24</f>
        <v>-488</v>
      </c>
      <c r="H24" s="36">
        <f>All_HU_GQ!H24/All_HU_GQ!G24-1</f>
        <v>-9.2324573850199876E-3</v>
      </c>
      <c r="I24" s="94">
        <f>All_HU_GQ!J24-All_HU_GQ!I24</f>
        <v>201</v>
      </c>
      <c r="J24" s="68">
        <f>All_HU_GQ!J24/All_HU_GQ!I24-1</f>
        <v>6.7037988193310305E-3</v>
      </c>
      <c r="K24" s="97">
        <f>All_HU_GQ!L24-All_HU_GQ!K24</f>
        <v>758</v>
      </c>
      <c r="L24" s="44">
        <f>All_HU_GQ!L24/All_HU_GQ!K24-1</f>
        <v>4.2160298125591078E-2</v>
      </c>
      <c r="M24" s="94">
        <f>All_HU_GQ!N24-All_HU_GQ!M24</f>
        <v>-557</v>
      </c>
      <c r="N24" s="68">
        <f>All_HU_GQ!N24/All_HU_GQ!M24-1</f>
        <v>-4.6401199600133336E-2</v>
      </c>
      <c r="P24" s="100">
        <f>100*(All_HU_GQ!P24-All_HU_GQ!O24)</f>
        <v>2.1119546813783696</v>
      </c>
      <c r="Q24" s="62"/>
    </row>
    <row r="25" spans="1:17" ht="14.15" customHeight="1" x14ac:dyDescent="0.4">
      <c r="A25" s="109" t="s">
        <v>4</v>
      </c>
      <c r="B25" s="110"/>
      <c r="C25" s="87">
        <f>All_HU_GQ!D25-All_HU_GQ!C25</f>
        <v>-325</v>
      </c>
      <c r="D25" s="34">
        <f>All_HU_GQ!D25/All_HU_GQ!C25-1</f>
        <v>-6.0637722260574733E-3</v>
      </c>
      <c r="E25" s="90">
        <f>All_HU_GQ!F25-All_HU_GQ!E25</f>
        <v>-72</v>
      </c>
      <c r="F25" s="77">
        <f>All_HU_GQ!F25/All_HU_GQ!E25-1</f>
        <v>-7.8516902944383848E-2</v>
      </c>
      <c r="G25" s="87">
        <f>All_HU_GQ!H25-All_HU_GQ!G25</f>
        <v>-253</v>
      </c>
      <c r="H25" s="34">
        <f>All_HU_GQ!H25/All_HU_GQ!G25-1</f>
        <v>-4.8025816249051001E-3</v>
      </c>
      <c r="I25" s="93">
        <f>All_HU_GQ!J25-All_HU_GQ!I25</f>
        <v>-325</v>
      </c>
      <c r="J25" s="78">
        <f>All_HU_GQ!J25/All_HU_GQ!I25-1</f>
        <v>-9.9394458376659278E-3</v>
      </c>
      <c r="K25" s="87">
        <f>All_HU_GQ!L25-All_HU_GQ!K25</f>
        <v>312</v>
      </c>
      <c r="L25" s="34">
        <f>All_HU_GQ!L25/All_HU_GQ!K25-1</f>
        <v>1.4181818181818073E-2</v>
      </c>
      <c r="M25" s="93">
        <f>All_HU_GQ!N25-All_HU_GQ!M25</f>
        <v>-637</v>
      </c>
      <c r="N25" s="78">
        <f>All_HU_GQ!N25/All_HU_GQ!M25-1</f>
        <v>-5.9543839970087831E-2</v>
      </c>
      <c r="P25" s="99">
        <f>100*(All_HU_GQ!P25-All_HU_GQ!O25)</f>
        <v>1.6392296309537313</v>
      </c>
      <c r="Q25" s="61"/>
    </row>
    <row r="26" spans="1:17" ht="14.15" customHeight="1" x14ac:dyDescent="0.4">
      <c r="A26" s="10"/>
      <c r="B26" s="9" t="s">
        <v>80</v>
      </c>
      <c r="C26" s="88">
        <f>All_HU_GQ!D26-All_HU_GQ!C26</f>
        <v>-283</v>
      </c>
      <c r="D26" s="36">
        <f>All_HU_GQ!D26/All_HU_GQ!C26-1</f>
        <v>-3.7573021773765314E-2</v>
      </c>
      <c r="E26" s="91">
        <f>All_HU_GQ!F26-All_HU_GQ!E26</f>
        <v>30</v>
      </c>
      <c r="F26" s="67">
        <f>All_HU_GQ!F26/All_HU_GQ!E26-1</f>
        <v>6.6518847006651782E-2</v>
      </c>
      <c r="G26" s="88">
        <f>All_HU_GQ!H26-All_HU_GQ!G26</f>
        <v>-313</v>
      </c>
      <c r="H26" s="36">
        <f>All_HU_GQ!H26/All_HU_GQ!G26-1</f>
        <v>-4.4202796215223827E-2</v>
      </c>
      <c r="I26" s="94">
        <f>All_HU_GQ!J26-All_HU_GQ!I26</f>
        <v>-81</v>
      </c>
      <c r="J26" s="68">
        <f>All_HU_GQ!J26/All_HU_GQ!I26-1</f>
        <v>-2.3922031896042473E-2</v>
      </c>
      <c r="K26" s="97">
        <f>All_HU_GQ!L26-All_HU_GQ!K26</f>
        <v>-150</v>
      </c>
      <c r="L26" s="44">
        <f>All_HU_GQ!L26/All_HU_GQ!K26-1</f>
        <v>-5.1581843191196741E-2</v>
      </c>
      <c r="M26" s="94">
        <f>All_HU_GQ!N26-All_HU_GQ!M26</f>
        <v>69</v>
      </c>
      <c r="N26" s="68">
        <f>All_HU_GQ!N26/All_HU_GQ!M26-1</f>
        <v>0.14435146443514646</v>
      </c>
      <c r="P26" s="100">
        <f>100*(All_HU_GQ!P26-All_HU_GQ!O26)</f>
        <v>-2.4337286307506201</v>
      </c>
      <c r="Q26" s="62"/>
    </row>
    <row r="27" spans="1:17" ht="14.15" customHeight="1" x14ac:dyDescent="0.4">
      <c r="A27" s="10"/>
      <c r="B27" s="9" t="s">
        <v>47</v>
      </c>
      <c r="C27" s="88">
        <f>All_HU_GQ!D27-All_HU_GQ!C27</f>
        <v>-150</v>
      </c>
      <c r="D27" s="36">
        <f>All_HU_GQ!D27/All_HU_GQ!C27-1</f>
        <v>-0.22658610271903323</v>
      </c>
      <c r="E27" s="91">
        <f>All_HU_GQ!F27-All_HU_GQ!E27</f>
        <v>0</v>
      </c>
      <c r="F27" s="67" t="e">
        <f>All_HU_GQ!F27/All_HU_GQ!E27-1</f>
        <v>#DIV/0!</v>
      </c>
      <c r="G27" s="88">
        <f>All_HU_GQ!H27-All_HU_GQ!G27</f>
        <v>-150</v>
      </c>
      <c r="H27" s="36">
        <f>All_HU_GQ!H27/All_HU_GQ!G27-1</f>
        <v>-0.22658610271903323</v>
      </c>
      <c r="I27" s="94">
        <f>All_HU_GQ!J27-All_HU_GQ!I27</f>
        <v>-52</v>
      </c>
      <c r="J27" s="68">
        <f>All_HU_GQ!J27/All_HU_GQ!I27-1</f>
        <v>-0.1727574750830565</v>
      </c>
      <c r="K27" s="97">
        <f>All_HU_GQ!L27-All_HU_GQ!K27</f>
        <v>-49</v>
      </c>
      <c r="L27" s="44">
        <f>All_HU_GQ!L27/All_HU_GQ!K27-1</f>
        <v>-0.2076271186440678</v>
      </c>
      <c r="M27" s="94">
        <f>All_HU_GQ!N27-All_HU_GQ!M27</f>
        <v>-3</v>
      </c>
      <c r="N27" s="68">
        <f>All_HU_GQ!N27/All_HU_GQ!M27-1</f>
        <v>-4.6153846153846101E-2</v>
      </c>
      <c r="P27" s="100">
        <f>100*(All_HU_GQ!P27-All_HU_GQ!O27)</f>
        <v>-3.304914008192239</v>
      </c>
      <c r="Q27" s="62"/>
    </row>
    <row r="28" spans="1:17" ht="14.15" customHeight="1" x14ac:dyDescent="0.4">
      <c r="A28" s="10"/>
      <c r="B28" s="9" t="s">
        <v>53</v>
      </c>
      <c r="C28" s="88">
        <f>All_HU_GQ!D28-All_HU_GQ!C28</f>
        <v>-296</v>
      </c>
      <c r="D28" s="36">
        <f>All_HU_GQ!D28/All_HU_GQ!C28-1</f>
        <v>-0.16113228089275988</v>
      </c>
      <c r="E28" s="91">
        <f>All_HU_GQ!F28-All_HU_GQ!E28</f>
        <v>3</v>
      </c>
      <c r="F28" s="67" t="e">
        <f>All_HU_GQ!F28/All_HU_GQ!E28-1</f>
        <v>#DIV/0!</v>
      </c>
      <c r="G28" s="88">
        <f>All_HU_GQ!H28-All_HU_GQ!G28</f>
        <v>-299</v>
      </c>
      <c r="H28" s="36">
        <f>All_HU_GQ!H28/All_HU_GQ!G28-1</f>
        <v>-0.16276537833424065</v>
      </c>
      <c r="I28" s="94">
        <f>All_HU_GQ!J28-All_HU_GQ!I28</f>
        <v>-83</v>
      </c>
      <c r="J28" s="68">
        <f>All_HU_GQ!J28/All_HU_GQ!I28-1</f>
        <v>-8.5303186022610444E-2</v>
      </c>
      <c r="K28" s="97">
        <f>All_HU_GQ!L28-All_HU_GQ!K28</f>
        <v>-110</v>
      </c>
      <c r="L28" s="44">
        <f>All_HU_GQ!L28/All_HU_GQ!K28-1</f>
        <v>-0.14686248331108143</v>
      </c>
      <c r="M28" s="94">
        <f>All_HU_GQ!N28-All_HU_GQ!M28</f>
        <v>27</v>
      </c>
      <c r="N28" s="68">
        <f>All_HU_GQ!N28/All_HU_GQ!M28-1</f>
        <v>0.12053571428571419</v>
      </c>
      <c r="P28" s="100">
        <f>100*(All_HU_GQ!P28-All_HU_GQ!O28)</f>
        <v>-5.1806644571982812</v>
      </c>
      <c r="Q28" s="62"/>
    </row>
    <row r="29" spans="1:17" ht="14.15" customHeight="1" x14ac:dyDescent="0.4">
      <c r="A29" s="10"/>
      <c r="B29" s="9" t="s">
        <v>58</v>
      </c>
      <c r="C29" s="88">
        <f>All_HU_GQ!D29-All_HU_GQ!C29</f>
        <v>1050</v>
      </c>
      <c r="D29" s="36">
        <f>All_HU_GQ!D29/All_HU_GQ!C29-1</f>
        <v>6.8622965819227444E-2</v>
      </c>
      <c r="E29" s="91">
        <f>All_HU_GQ!F29-All_HU_GQ!E29</f>
        <v>-127</v>
      </c>
      <c r="F29" s="67">
        <f>All_HU_GQ!F29/All_HU_GQ!E29-1</f>
        <v>-0.39687499999999998</v>
      </c>
      <c r="G29" s="88">
        <f>All_HU_GQ!H29-All_HU_GQ!G29</f>
        <v>1177</v>
      </c>
      <c r="H29" s="36">
        <f>All_HU_GQ!H29/All_HU_GQ!G29-1</f>
        <v>7.8566183832854852E-2</v>
      </c>
      <c r="I29" s="94">
        <f>All_HU_GQ!J29-All_HU_GQ!I29</f>
        <v>596</v>
      </c>
      <c r="J29" s="68">
        <f>All_HU_GQ!J29/All_HU_GQ!I29-1</f>
        <v>6.65327081937932E-2</v>
      </c>
      <c r="K29" s="97">
        <f>All_HU_GQ!L29-All_HU_GQ!K29</f>
        <v>698</v>
      </c>
      <c r="L29" s="44">
        <f>All_HU_GQ!L29/All_HU_GQ!K29-1</f>
        <v>0.10174927113702625</v>
      </c>
      <c r="M29" s="94">
        <f>All_HU_GQ!N29-All_HU_GQ!M29</f>
        <v>-102</v>
      </c>
      <c r="N29" s="68">
        <f>All_HU_GQ!N29/All_HU_GQ!M29-1</f>
        <v>-4.8617731172545309E-2</v>
      </c>
      <c r="P29" s="100">
        <f>100*(All_HU_GQ!P29-All_HU_GQ!O29)</f>
        <v>2.5286332613625562</v>
      </c>
      <c r="Q29" s="62"/>
    </row>
    <row r="30" spans="1:17" ht="14.15" customHeight="1" x14ac:dyDescent="0.4">
      <c r="A30" s="10"/>
      <c r="B30" s="9" t="s">
        <v>113</v>
      </c>
      <c r="C30" s="88">
        <f>All_HU_GQ!D30-All_HU_GQ!C30</f>
        <v>174</v>
      </c>
      <c r="D30" s="36">
        <f>All_HU_GQ!D30/All_HU_GQ!C30-1</f>
        <v>7.5324675324675239E-2</v>
      </c>
      <c r="E30" s="91">
        <f>All_HU_GQ!F30-All_HU_GQ!E30</f>
        <v>-1</v>
      </c>
      <c r="F30" s="67">
        <f>All_HU_GQ!F30/All_HU_GQ!E30-1</f>
        <v>-1</v>
      </c>
      <c r="G30" s="88">
        <f>All_HU_GQ!H30-All_HU_GQ!G30</f>
        <v>175</v>
      </c>
      <c r="H30" s="36">
        <f>All_HU_GQ!H30/All_HU_GQ!G30-1</f>
        <v>7.5790385448246012E-2</v>
      </c>
      <c r="I30" s="94">
        <f>All_HU_GQ!J30-All_HU_GQ!I30</f>
        <v>119</v>
      </c>
      <c r="J30" s="68">
        <f>All_HU_GQ!J30/All_HU_GQ!I30-1</f>
        <v>7.772697583278898E-2</v>
      </c>
      <c r="K30" s="97">
        <f>All_HU_GQ!L30-All_HU_GQ!K30</f>
        <v>194</v>
      </c>
      <c r="L30" s="44">
        <f>All_HU_GQ!L30/All_HU_GQ!K30-1</f>
        <v>0.18250235183443086</v>
      </c>
      <c r="M30" s="94">
        <f>All_HU_GQ!N30-All_HU_GQ!M30</f>
        <v>-75</v>
      </c>
      <c r="N30" s="68">
        <f>All_HU_GQ!N30/All_HU_GQ!M30-1</f>
        <v>-0.16025641025641024</v>
      </c>
      <c r="P30" s="100">
        <f>100*(All_HU_GQ!P30-All_HU_GQ!O30)</f>
        <v>6.7500742236209277</v>
      </c>
      <c r="Q30" s="62"/>
    </row>
    <row r="31" spans="1:17" ht="14.15" customHeight="1" x14ac:dyDescent="0.4">
      <c r="A31" s="10"/>
      <c r="B31" s="9" t="s">
        <v>107</v>
      </c>
      <c r="C31" s="88">
        <f>All_HU_GQ!D31-All_HU_GQ!C31</f>
        <v>-59</v>
      </c>
      <c r="D31" s="36">
        <f>All_HU_GQ!D31/All_HU_GQ!C31-1</f>
        <v>-0.16713881019830024</v>
      </c>
      <c r="E31" s="91">
        <f>All_HU_GQ!F31-All_HU_GQ!E31</f>
        <v>0</v>
      </c>
      <c r="F31" s="67" t="e">
        <f>All_HU_GQ!F31/All_HU_GQ!E31-1</f>
        <v>#DIV/0!</v>
      </c>
      <c r="G31" s="88">
        <f>All_HU_GQ!H31-All_HU_GQ!G31</f>
        <v>-59</v>
      </c>
      <c r="H31" s="36">
        <f>All_HU_GQ!H31/All_HU_GQ!G31-1</f>
        <v>-0.16713881019830024</v>
      </c>
      <c r="I31" s="94">
        <f>All_HU_GQ!J31-All_HU_GQ!I31</f>
        <v>-24</v>
      </c>
      <c r="J31" s="68">
        <f>All_HU_GQ!J31/All_HU_GQ!I31-1</f>
        <v>-0.14723926380368102</v>
      </c>
      <c r="K31" s="97">
        <f>All_HU_GQ!L31-All_HU_GQ!K31</f>
        <v>-18</v>
      </c>
      <c r="L31" s="44">
        <f>All_HU_GQ!L31/All_HU_GQ!K31-1</f>
        <v>-0.13235294117647056</v>
      </c>
      <c r="M31" s="94">
        <f>All_HU_GQ!N31-All_HU_GQ!M31</f>
        <v>-6</v>
      </c>
      <c r="N31" s="68">
        <f>All_HU_GQ!N31/All_HU_GQ!M31-1</f>
        <v>-0.22222222222222221</v>
      </c>
      <c r="P31" s="100">
        <f>100*(All_HU_GQ!P31-All_HU_GQ!O31)</f>
        <v>1.4565035088493716</v>
      </c>
      <c r="Q31" s="62"/>
    </row>
    <row r="32" spans="1:17" ht="14.15" customHeight="1" thickBot="1" x14ac:dyDescent="0.45">
      <c r="A32" s="10"/>
      <c r="B32" s="9" t="s">
        <v>70</v>
      </c>
      <c r="C32" s="88">
        <f>All_HU_GQ!D32-All_HU_GQ!C32</f>
        <v>-761</v>
      </c>
      <c r="D32" s="36">
        <f>All_HU_GQ!D32/All_HU_GQ!C32-1</f>
        <v>-2.9724240293727E-2</v>
      </c>
      <c r="E32" s="91">
        <f>All_HU_GQ!F32-All_HU_GQ!E32</f>
        <v>23</v>
      </c>
      <c r="F32" s="67">
        <f>All_HU_GQ!F32/All_HU_GQ!E32-1</f>
        <v>0.15862068965517251</v>
      </c>
      <c r="G32" s="88">
        <f>All_HU_GQ!H32-All_HU_GQ!G32</f>
        <v>-784</v>
      </c>
      <c r="H32" s="36">
        <f>All_HU_GQ!H32/All_HU_GQ!G32-1</f>
        <v>-3.0797030286365268E-2</v>
      </c>
      <c r="I32" s="94">
        <f>All_HU_GQ!J32-All_HU_GQ!I32</f>
        <v>-800</v>
      </c>
      <c r="J32" s="68">
        <f>All_HU_GQ!J32/All_HU_GQ!I32-1</f>
        <v>-4.6014034280455585E-2</v>
      </c>
      <c r="K32" s="97">
        <f>All_HU_GQ!L32-All_HU_GQ!K32</f>
        <v>-253</v>
      </c>
      <c r="L32" s="44">
        <f>All_HU_GQ!L32/All_HU_GQ!K32-1</f>
        <v>-2.5179140127388533E-2</v>
      </c>
      <c r="M32" s="94">
        <f>All_HU_GQ!N32-All_HU_GQ!M32</f>
        <v>-547</v>
      </c>
      <c r="N32" s="68">
        <f>All_HU_GQ!N32/All_HU_GQ!M32-1</f>
        <v>-7.4543472335786287E-2</v>
      </c>
      <c r="P32" s="100">
        <f>100*(All_HU_GQ!P32-All_HU_GQ!O32)</f>
        <v>1.262203162004194</v>
      </c>
      <c r="Q32" s="62"/>
    </row>
    <row r="33" spans="1:17" ht="14.15" customHeight="1" x14ac:dyDescent="0.4">
      <c r="A33" s="109" t="s">
        <v>5</v>
      </c>
      <c r="B33" s="110"/>
      <c r="C33" s="87">
        <f>All_HU_GQ!D33-All_HU_GQ!C33</f>
        <v>1313</v>
      </c>
      <c r="D33" s="34">
        <f>All_HU_GQ!D33/All_HU_GQ!C33-1</f>
        <v>3.527673293928002E-2</v>
      </c>
      <c r="E33" s="90">
        <f>All_HU_GQ!F33-All_HU_GQ!E33</f>
        <v>-1078</v>
      </c>
      <c r="F33" s="77">
        <f>All_HU_GQ!F33/All_HU_GQ!E33-1</f>
        <v>-0.28739002932551316</v>
      </c>
      <c r="G33" s="87">
        <f>All_HU_GQ!H33-All_HU_GQ!G33</f>
        <v>2391</v>
      </c>
      <c r="H33" s="34">
        <f>All_HU_GQ!H33/All_HU_GQ!G33-1</f>
        <v>7.1439242283904525E-2</v>
      </c>
      <c r="I33" s="93">
        <f>All_HU_GQ!J33-All_HU_GQ!I33</f>
        <v>724</v>
      </c>
      <c r="J33" s="78">
        <f>All_HU_GQ!J33/All_HU_GQ!I33-1</f>
        <v>5.5778120184899915E-2</v>
      </c>
      <c r="K33" s="87">
        <f>All_HU_GQ!L33-All_HU_GQ!K33</f>
        <v>1030</v>
      </c>
      <c r="L33" s="34">
        <f>All_HU_GQ!L33/All_HU_GQ!K33-1</f>
        <v>9.2625899280575519E-2</v>
      </c>
      <c r="M33" s="93">
        <f>All_HU_GQ!N33-All_HU_GQ!M33</f>
        <v>-306</v>
      </c>
      <c r="N33" s="78">
        <f>All_HU_GQ!N33/All_HU_GQ!M33-1</f>
        <v>-0.1645161290322581</v>
      </c>
      <c r="P33" s="99">
        <f>100*(All_HU_GQ!P33-All_HU_GQ!O33)</f>
        <v>2.9899832424395423</v>
      </c>
      <c r="Q33" s="61"/>
    </row>
    <row r="34" spans="1:17" ht="14.15" customHeight="1" x14ac:dyDescent="0.4">
      <c r="A34" s="10"/>
      <c r="B34" s="9" t="s">
        <v>13</v>
      </c>
      <c r="C34" s="88">
        <f>All_HU_GQ!D34-All_HU_GQ!C34</f>
        <v>460</v>
      </c>
      <c r="D34" s="36">
        <f>All_HU_GQ!D34/All_HU_GQ!C34-1</f>
        <v>0.19271051529116034</v>
      </c>
      <c r="E34" s="91">
        <f>All_HU_GQ!F34-All_HU_GQ!E34</f>
        <v>0</v>
      </c>
      <c r="F34" s="67" t="e">
        <f>All_HU_GQ!F34/All_HU_GQ!E34-1</f>
        <v>#DIV/0!</v>
      </c>
      <c r="G34" s="88">
        <f>All_HU_GQ!H34-All_HU_GQ!G34</f>
        <v>460</v>
      </c>
      <c r="H34" s="36">
        <f>All_HU_GQ!H34/All_HU_GQ!G34-1</f>
        <v>0.19271051529116034</v>
      </c>
      <c r="I34" s="94">
        <f>All_HU_GQ!J34-All_HU_GQ!I34</f>
        <v>101</v>
      </c>
      <c r="J34" s="68">
        <f>All_HU_GQ!J34/All_HU_GQ!I34-1</f>
        <v>0.11609195402298855</v>
      </c>
      <c r="K34" s="97">
        <f>All_HU_GQ!L34-All_HU_GQ!K34</f>
        <v>145</v>
      </c>
      <c r="L34" s="44">
        <f>All_HU_GQ!L34/All_HU_GQ!K34-1</f>
        <v>0.19359145527369837</v>
      </c>
      <c r="M34" s="94">
        <f>All_HU_GQ!N34-All_HU_GQ!M34</f>
        <v>-44</v>
      </c>
      <c r="N34" s="68">
        <f>All_HU_GQ!N34/All_HU_GQ!M34-1</f>
        <v>-0.36363636363636365</v>
      </c>
      <c r="P34" s="100">
        <f>100*(All_HU_GQ!P34-All_HU_GQ!O34)</f>
        <v>5.97807687299502</v>
      </c>
      <c r="Q34" s="62"/>
    </row>
    <row r="35" spans="1:17" ht="14.15" customHeight="1" x14ac:dyDescent="0.4">
      <c r="A35" s="10"/>
      <c r="B35" s="9" t="s">
        <v>81</v>
      </c>
      <c r="C35" s="88">
        <f>All_HU_GQ!D35-All_HU_GQ!C35</f>
        <v>563</v>
      </c>
      <c r="D35" s="36">
        <f>All_HU_GQ!D35/All_HU_GQ!C35-1</f>
        <v>5.8854275559272473E-2</v>
      </c>
      <c r="E35" s="91">
        <f>All_HU_GQ!F35-All_HU_GQ!E35</f>
        <v>-138</v>
      </c>
      <c r="F35" s="67">
        <f>All_HU_GQ!F35/All_HU_GQ!E35-1</f>
        <v>-0.56557377049180335</v>
      </c>
      <c r="G35" s="88">
        <f>All_HU_GQ!H35-All_HU_GQ!G35</f>
        <v>701</v>
      </c>
      <c r="H35" s="36">
        <f>All_HU_GQ!H35/All_HU_GQ!G35-1</f>
        <v>7.5198455267110109E-2</v>
      </c>
      <c r="I35" s="94">
        <f>All_HU_GQ!J35-All_HU_GQ!I35</f>
        <v>322</v>
      </c>
      <c r="J35" s="68">
        <f>All_HU_GQ!J35/All_HU_GQ!I35-1</f>
        <v>8.2395087001023493E-2</v>
      </c>
      <c r="K35" s="97">
        <f>All_HU_GQ!L35-All_HU_GQ!K35</f>
        <v>392</v>
      </c>
      <c r="L35" s="44">
        <f>All_HU_GQ!L35/All_HU_GQ!K35-1</f>
        <v>0.11580502215657318</v>
      </c>
      <c r="M35" s="94">
        <f>All_HU_GQ!N35-All_HU_GQ!M35</f>
        <v>-70</v>
      </c>
      <c r="N35" s="68">
        <f>All_HU_GQ!N35/All_HU_GQ!M35-1</f>
        <v>-0.13384321223709372</v>
      </c>
      <c r="P35" s="100">
        <f>100*(All_HU_GQ!P35-All_HU_GQ!O35)</f>
        <v>2.6735846454263634</v>
      </c>
      <c r="Q35" s="62"/>
    </row>
    <row r="36" spans="1:17" ht="14.15" customHeight="1" x14ac:dyDescent="0.4">
      <c r="A36" s="10"/>
      <c r="B36" s="9" t="s">
        <v>68</v>
      </c>
      <c r="C36" s="88">
        <f>All_HU_GQ!D36-All_HU_GQ!C36</f>
        <v>366</v>
      </c>
      <c r="D36" s="36">
        <f>All_HU_GQ!D36/All_HU_GQ!C36-1</f>
        <v>7.5231243576567408E-2</v>
      </c>
      <c r="E36" s="91">
        <f>All_HU_GQ!F36-All_HU_GQ!E36</f>
        <v>-205</v>
      </c>
      <c r="F36" s="67">
        <f>All_HU_GQ!F36/All_HU_GQ!E36-1</f>
        <v>-0.84362139917695478</v>
      </c>
      <c r="G36" s="88">
        <f>All_HU_GQ!H36-All_HU_GQ!G36</f>
        <v>571</v>
      </c>
      <c r="H36" s="36">
        <f>All_HU_GQ!H36/All_HU_GQ!G36-1</f>
        <v>0.12353959324967545</v>
      </c>
      <c r="I36" s="94">
        <f>All_HU_GQ!J36-All_HU_GQ!I36</f>
        <v>125</v>
      </c>
      <c r="J36" s="68">
        <f>All_HU_GQ!J36/All_HU_GQ!I36-1</f>
        <v>6.7934782608695565E-2</v>
      </c>
      <c r="K36" s="97">
        <f>All_HU_GQ!L36-All_HU_GQ!K36</f>
        <v>201</v>
      </c>
      <c r="L36" s="44">
        <f>All_HU_GQ!L36/All_HU_GQ!K36-1</f>
        <v>0.12515566625155672</v>
      </c>
      <c r="M36" s="94">
        <f>All_HU_GQ!N36-All_HU_GQ!M36</f>
        <v>-76</v>
      </c>
      <c r="N36" s="68">
        <f>All_HU_GQ!N36/All_HU_GQ!M36-1</f>
        <v>-0.32478632478632474</v>
      </c>
      <c r="P36" s="100">
        <f>100*(All_HU_GQ!P36-All_HU_GQ!O36)</f>
        <v>4.6766788361544354</v>
      </c>
      <c r="Q36" s="62"/>
    </row>
    <row r="37" spans="1:17" ht="14.15" customHeight="1" thickBot="1" x14ac:dyDescent="0.45">
      <c r="A37" s="10"/>
      <c r="B37" s="9" t="s">
        <v>70</v>
      </c>
      <c r="C37" s="88">
        <f>All_HU_GQ!D37-All_HU_GQ!C37</f>
        <v>-76</v>
      </c>
      <c r="D37" s="36">
        <f>All_HU_GQ!D37/All_HU_GQ!C37-1</f>
        <v>-3.7251249877463533E-3</v>
      </c>
      <c r="E37" s="91">
        <f>All_HU_GQ!F37-All_HU_GQ!E37</f>
        <v>-735</v>
      </c>
      <c r="F37" s="67">
        <f>All_HU_GQ!F37/All_HU_GQ!E37-1</f>
        <v>-0.2251838235294118</v>
      </c>
      <c r="G37" s="88">
        <f>All_HU_GQ!H37-All_HU_GQ!G37</f>
        <v>659</v>
      </c>
      <c r="H37" s="36">
        <f>All_HU_GQ!H37/All_HU_GQ!G37-1</f>
        <v>3.8452561559108478E-2</v>
      </c>
      <c r="I37" s="94">
        <f>All_HU_GQ!J37-All_HU_GQ!I37</f>
        <v>176</v>
      </c>
      <c r="J37" s="68">
        <f>All_HU_GQ!J37/All_HU_GQ!I37-1</f>
        <v>2.7664256523106001E-2</v>
      </c>
      <c r="K37" s="97">
        <f>All_HU_GQ!L37-All_HU_GQ!K37</f>
        <v>292</v>
      </c>
      <c r="L37" s="44">
        <f>All_HU_GQ!L37/All_HU_GQ!K37-1</f>
        <v>5.4275092936802993E-2</v>
      </c>
      <c r="M37" s="94">
        <f>All_HU_GQ!N37-All_HU_GQ!M37</f>
        <v>-116</v>
      </c>
      <c r="N37" s="68">
        <f>All_HU_GQ!N37/All_HU_GQ!M37-1</f>
        <v>-0.11812627291242361</v>
      </c>
      <c r="P37" s="100">
        <f>100*(All_HU_GQ!P37-All_HU_GQ!O37)</f>
        <v>2.1897568049203175</v>
      </c>
      <c r="Q37" s="62"/>
    </row>
    <row r="38" spans="1:17" ht="14.15" customHeight="1" x14ac:dyDescent="0.4">
      <c r="A38" s="109" t="s">
        <v>6</v>
      </c>
      <c r="B38" s="110"/>
      <c r="C38" s="87">
        <f>All_HU_GQ!D38-All_HU_GQ!C38</f>
        <v>1126</v>
      </c>
      <c r="D38" s="34">
        <f>All_HU_GQ!D38/All_HU_GQ!C38-1</f>
        <v>0.1334597605784047</v>
      </c>
      <c r="E38" s="90">
        <f>All_HU_GQ!F38-All_HU_GQ!E38</f>
        <v>-3</v>
      </c>
      <c r="F38" s="77">
        <f>All_HU_GQ!F38/All_HU_GQ!E38-1</f>
        <v>-8.5714285714285743E-2</v>
      </c>
      <c r="G38" s="87">
        <f>All_HU_GQ!H38-All_HU_GQ!G38</f>
        <v>1129</v>
      </c>
      <c r="H38" s="34">
        <f>All_HU_GQ!H38/All_HU_GQ!G38-1</f>
        <v>0.134372768388479</v>
      </c>
      <c r="I38" s="93">
        <f>All_HU_GQ!J38-All_HU_GQ!I38</f>
        <v>17</v>
      </c>
      <c r="J38" s="78">
        <f>All_HU_GQ!J38/All_HU_GQ!I38-1</f>
        <v>3.8883806038425561E-3</v>
      </c>
      <c r="K38" s="87">
        <f>All_HU_GQ!L38-All_HU_GQ!K38</f>
        <v>446</v>
      </c>
      <c r="L38" s="34">
        <f>All_HU_GQ!L38/All_HU_GQ!K38-1</f>
        <v>0.13989962358845665</v>
      </c>
      <c r="M38" s="93">
        <f>All_HU_GQ!N38-All_HU_GQ!M38</f>
        <v>-429</v>
      </c>
      <c r="N38" s="78">
        <f>All_HU_GQ!N38/All_HU_GQ!M38-1</f>
        <v>-0.36233108108108103</v>
      </c>
      <c r="P38" s="99">
        <f>100*(All_HU_GQ!P38-All_HU_GQ!O38)</f>
        <v>9.8793311149453107</v>
      </c>
      <c r="Q38" s="61"/>
    </row>
    <row r="39" spans="1:17" ht="14.15" customHeight="1" x14ac:dyDescent="0.4">
      <c r="A39" s="10"/>
      <c r="B39" s="9" t="s">
        <v>36</v>
      </c>
      <c r="C39" s="88">
        <f>All_HU_GQ!D39-All_HU_GQ!C39</f>
        <v>622</v>
      </c>
      <c r="D39" s="36">
        <f>All_HU_GQ!D39/All_HU_GQ!C39-1</f>
        <v>0.18785865297493198</v>
      </c>
      <c r="E39" s="91">
        <f>All_HU_GQ!F39-All_HU_GQ!E39</f>
        <v>-15</v>
      </c>
      <c r="F39" s="67">
        <f>All_HU_GQ!F39/All_HU_GQ!E39-1</f>
        <v>-0.45454545454545459</v>
      </c>
      <c r="G39" s="88">
        <f>All_HU_GQ!H39-All_HU_GQ!G39</f>
        <v>637</v>
      </c>
      <c r="H39" s="36">
        <f>All_HU_GQ!H39/All_HU_GQ!G39-1</f>
        <v>0.1943258084197681</v>
      </c>
      <c r="I39" s="94">
        <f>All_HU_GQ!J39-All_HU_GQ!I39</f>
        <v>-14</v>
      </c>
      <c r="J39" s="68">
        <f>All_HU_GQ!J39/All_HU_GQ!I39-1</f>
        <v>-8.8607594936709333E-3</v>
      </c>
      <c r="K39" s="97">
        <f>All_HU_GQ!L39-All_HU_GQ!K39</f>
        <v>151</v>
      </c>
      <c r="L39" s="44">
        <f>All_HU_GQ!L39/All_HU_GQ!K39-1</f>
        <v>0.12742616033755283</v>
      </c>
      <c r="M39" s="94">
        <f>All_HU_GQ!N39-All_HU_GQ!M39</f>
        <v>-165</v>
      </c>
      <c r="N39" s="68">
        <f>All_HU_GQ!N39/All_HU_GQ!M39-1</f>
        <v>-0.41772151898734178</v>
      </c>
      <c r="P39" s="100">
        <f>100*(All_HU_GQ!P39-All_HU_GQ!O39)</f>
        <v>10.312899106002549</v>
      </c>
      <c r="Q39" s="62"/>
    </row>
    <row r="40" spans="1:17" ht="14.15" customHeight="1" x14ac:dyDescent="0.4">
      <c r="A40" s="10"/>
      <c r="B40" s="9" t="s">
        <v>39</v>
      </c>
      <c r="C40" s="88">
        <f>All_HU_GQ!D40-All_HU_GQ!C40</f>
        <v>-2</v>
      </c>
      <c r="D40" s="36">
        <f>All_HU_GQ!D40/All_HU_GQ!C40-1</f>
        <v>-2.8735632183908288E-3</v>
      </c>
      <c r="E40" s="91">
        <f>All_HU_GQ!F40-All_HU_GQ!E40</f>
        <v>0</v>
      </c>
      <c r="F40" s="67" t="e">
        <f>All_HU_GQ!F40/All_HU_GQ!E40-1</f>
        <v>#DIV/0!</v>
      </c>
      <c r="G40" s="88">
        <f>All_HU_GQ!H40-All_HU_GQ!G40</f>
        <v>-2</v>
      </c>
      <c r="H40" s="36">
        <f>All_HU_GQ!H40/All_HU_GQ!G40-1</f>
        <v>-2.8735632183908288E-3</v>
      </c>
      <c r="I40" s="94">
        <f>All_HU_GQ!J40-All_HU_GQ!I40</f>
        <v>-29</v>
      </c>
      <c r="J40" s="68">
        <f>All_HU_GQ!J40/All_HU_GQ!I40-1</f>
        <v>-7.2864321608040239E-2</v>
      </c>
      <c r="K40" s="97">
        <f>All_HU_GQ!L40-All_HU_GQ!K40</f>
        <v>-11</v>
      </c>
      <c r="L40" s="44">
        <f>All_HU_GQ!L40/All_HU_GQ!K40-1</f>
        <v>-3.8062283737024249E-2</v>
      </c>
      <c r="M40" s="94">
        <f>All_HU_GQ!N40-All_HU_GQ!M40</f>
        <v>-18</v>
      </c>
      <c r="N40" s="68">
        <f>All_HU_GQ!N40/All_HU_GQ!M40-1</f>
        <v>-0.16513761467889909</v>
      </c>
      <c r="P40" s="100">
        <f>100*(All_HU_GQ!P40-All_HU_GQ!O40)</f>
        <v>2.7256880609007106</v>
      </c>
      <c r="Q40" s="62"/>
    </row>
    <row r="41" spans="1:17" ht="14.15" customHeight="1" thickBot="1" x14ac:dyDescent="0.45">
      <c r="A41" s="10"/>
      <c r="B41" s="9" t="s">
        <v>70</v>
      </c>
      <c r="C41" s="88">
        <f>All_HU_GQ!D41-All_HU_GQ!C41</f>
        <v>506</v>
      </c>
      <c r="D41" s="36">
        <f>All_HU_GQ!D41/All_HU_GQ!C41-1</f>
        <v>0.11422121896162518</v>
      </c>
      <c r="E41" s="91">
        <f>All_HU_GQ!F41-All_HU_GQ!E41</f>
        <v>12</v>
      </c>
      <c r="F41" s="67">
        <f>All_HU_GQ!F41/All_HU_GQ!E41-1</f>
        <v>6</v>
      </c>
      <c r="G41" s="88">
        <f>All_HU_GQ!H41-All_HU_GQ!G41</f>
        <v>494</v>
      </c>
      <c r="H41" s="36">
        <f>All_HU_GQ!H41/All_HU_GQ!G41-1</f>
        <v>0.11156278229448957</v>
      </c>
      <c r="I41" s="94">
        <f>All_HU_GQ!J41-All_HU_GQ!I41</f>
        <v>60</v>
      </c>
      <c r="J41" s="68">
        <f>All_HU_GQ!J41/All_HU_GQ!I41-1</f>
        <v>2.506265664160412E-2</v>
      </c>
      <c r="K41" s="97">
        <f>All_HU_GQ!L41-All_HU_GQ!K41</f>
        <v>306</v>
      </c>
      <c r="L41" s="44">
        <f>All_HU_GQ!L41/All_HU_GQ!K41-1</f>
        <v>0.17852975495915979</v>
      </c>
      <c r="M41" s="94">
        <f>All_HU_GQ!N41-All_HU_GQ!M41</f>
        <v>-246</v>
      </c>
      <c r="N41" s="68">
        <f>All_HU_GQ!N41/All_HU_GQ!M41-1</f>
        <v>-0.36176470588235299</v>
      </c>
      <c r="P41" s="100">
        <f>100*(All_HU_GQ!P41-All_HU_GQ!O41)</f>
        <v>10.718932620875743</v>
      </c>
      <c r="Q41" s="62"/>
    </row>
    <row r="42" spans="1:17" ht="14.15" customHeight="1" x14ac:dyDescent="0.4">
      <c r="A42" s="109" t="s">
        <v>7</v>
      </c>
      <c r="B42" s="110"/>
      <c r="C42" s="87">
        <f>All_HU_GQ!D42-All_HU_GQ!C42</f>
        <v>-3932</v>
      </c>
      <c r="D42" s="34">
        <f>All_HU_GQ!D42/All_HU_GQ!C42-1</f>
        <v>-0.19190785299428958</v>
      </c>
      <c r="E42" s="90">
        <f>All_HU_GQ!F42-All_HU_GQ!E42</f>
        <v>-212</v>
      </c>
      <c r="F42" s="77">
        <f>All_HU_GQ!F42/All_HU_GQ!E42-1</f>
        <v>-0.54639175257731964</v>
      </c>
      <c r="G42" s="87">
        <f>All_HU_GQ!H42-All_HU_GQ!G42</f>
        <v>-3720</v>
      </c>
      <c r="H42" s="34">
        <f>All_HU_GQ!H42/All_HU_GQ!G42-1</f>
        <v>-0.18506541963086409</v>
      </c>
      <c r="I42" s="93">
        <f>All_HU_GQ!J42-All_HU_GQ!I42</f>
        <v>-2592</v>
      </c>
      <c r="J42" s="78">
        <f>All_HU_GQ!J42/All_HU_GQ!I42-1</f>
        <v>-0.16150538974390927</v>
      </c>
      <c r="K42" s="87">
        <f>All_HU_GQ!L42-All_HU_GQ!K42</f>
        <v>-1828</v>
      </c>
      <c r="L42" s="34">
        <f>All_HU_GQ!L42/All_HU_GQ!K42-1</f>
        <v>-0.19873885627310284</v>
      </c>
      <c r="M42" s="93">
        <f>All_HU_GQ!N42-All_HU_GQ!M42</f>
        <v>-764</v>
      </c>
      <c r="N42" s="78">
        <f>All_HU_GQ!N42/All_HU_GQ!M42-1</f>
        <v>-0.1115165669245366</v>
      </c>
      <c r="P42" s="99">
        <f>100*(All_HU_GQ!P42-All_HU_GQ!O42)</f>
        <v>-2.5449463114774695</v>
      </c>
      <c r="Q42" s="61"/>
    </row>
    <row r="43" spans="1:17" ht="14.15" customHeight="1" x14ac:dyDescent="0.4">
      <c r="A43" s="10"/>
      <c r="B43" s="9" t="s">
        <v>56</v>
      </c>
      <c r="C43" s="88">
        <f>All_HU_GQ!D43-All_HU_GQ!C43</f>
        <v>334</v>
      </c>
      <c r="D43" s="36">
        <f>All_HU_GQ!D43/All_HU_GQ!C43-1</f>
        <v>0.10833603632825173</v>
      </c>
      <c r="E43" s="91">
        <f>All_HU_GQ!F43-All_HU_GQ!E43</f>
        <v>-92</v>
      </c>
      <c r="F43" s="67">
        <f>All_HU_GQ!F43/All_HU_GQ!E43-1</f>
        <v>-0.39148936170212767</v>
      </c>
      <c r="G43" s="88">
        <f>All_HU_GQ!H43-All_HU_GQ!G43</f>
        <v>426</v>
      </c>
      <c r="H43" s="36">
        <f>All_HU_GQ!H43/All_HU_GQ!G43-1</f>
        <v>0.14957865168539319</v>
      </c>
      <c r="I43" s="94">
        <f>All_HU_GQ!J43-All_HU_GQ!I43</f>
        <v>97</v>
      </c>
      <c r="J43" s="68">
        <f>All_HU_GQ!J43/All_HU_GQ!I43-1</f>
        <v>8.8342440801457256E-2</v>
      </c>
      <c r="K43" s="97">
        <f>All_HU_GQ!L43-All_HU_GQ!K43</f>
        <v>120</v>
      </c>
      <c r="L43" s="44">
        <f>All_HU_GQ!L43/All_HU_GQ!K43-1</f>
        <v>0.12332990750256934</v>
      </c>
      <c r="M43" s="94">
        <f>All_HU_GQ!N43-All_HU_GQ!M43</f>
        <v>-23</v>
      </c>
      <c r="N43" s="68">
        <f>All_HU_GQ!N43/All_HU_GQ!M43-1</f>
        <v>-0.18400000000000005</v>
      </c>
      <c r="P43" s="100">
        <f>100*(All_HU_GQ!P43-All_HU_GQ!O43)</f>
        <v>2.8487703012704757</v>
      </c>
      <c r="Q43" s="62"/>
    </row>
    <row r="44" spans="1:17" ht="14.15" customHeight="1" x14ac:dyDescent="0.4">
      <c r="A44" s="10"/>
      <c r="B44" s="9" t="s">
        <v>61</v>
      </c>
      <c r="C44" s="88">
        <f>All_HU_GQ!D44-All_HU_GQ!C44</f>
        <v>-1264</v>
      </c>
      <c r="D44" s="36">
        <f>All_HU_GQ!D44/All_HU_GQ!C44-1</f>
        <v>-0.34375849877617626</v>
      </c>
      <c r="E44" s="91">
        <f>All_HU_GQ!F44-All_HU_GQ!E44</f>
        <v>-73</v>
      </c>
      <c r="F44" s="67">
        <f>All_HU_GQ!F44/All_HU_GQ!E44-1</f>
        <v>-0.8902439024390244</v>
      </c>
      <c r="G44" s="88">
        <f>All_HU_GQ!H44-All_HU_GQ!G44</f>
        <v>-1191</v>
      </c>
      <c r="H44" s="36">
        <f>All_HU_GQ!H44/All_HU_GQ!G44-1</f>
        <v>-0.33129346314325447</v>
      </c>
      <c r="I44" s="94">
        <f>All_HU_GQ!J44-All_HU_GQ!I44</f>
        <v>-678</v>
      </c>
      <c r="J44" s="68">
        <f>All_HU_GQ!J44/All_HU_GQ!I44-1</f>
        <v>-0.20071047957371224</v>
      </c>
      <c r="K44" s="97">
        <f>All_HU_GQ!L44-All_HU_GQ!K44</f>
        <v>-600</v>
      </c>
      <c r="L44" s="44">
        <f>All_HU_GQ!L44/All_HU_GQ!K44-1</f>
        <v>-0.29600394671928965</v>
      </c>
      <c r="M44" s="94">
        <f>All_HU_GQ!N44-All_HU_GQ!M44</f>
        <v>-78</v>
      </c>
      <c r="N44" s="68">
        <f>All_HU_GQ!N44/All_HU_GQ!M44-1</f>
        <v>-5.7735011102886702E-2</v>
      </c>
      <c r="P44" s="100">
        <f>100*(All_HU_GQ!P44-All_HU_GQ!O44)</f>
        <v>-7.1540688112624151</v>
      </c>
      <c r="Q44" s="62"/>
    </row>
    <row r="45" spans="1:17" ht="14.15" customHeight="1" thickBot="1" x14ac:dyDescent="0.45">
      <c r="A45" s="10"/>
      <c r="B45" s="9" t="s">
        <v>70</v>
      </c>
      <c r="C45" s="88">
        <f>All_HU_GQ!D45-All_HU_GQ!C45</f>
        <v>-3002</v>
      </c>
      <c r="D45" s="36">
        <f>All_HU_GQ!D45/All_HU_GQ!C45-1</f>
        <v>-0.21866122805739674</v>
      </c>
      <c r="E45" s="91">
        <f>All_HU_GQ!F45-All_HU_GQ!E45</f>
        <v>-47</v>
      </c>
      <c r="F45" s="67">
        <f>All_HU_GQ!F45/All_HU_GQ!E45-1</f>
        <v>-0.6619718309859155</v>
      </c>
      <c r="G45" s="88">
        <f>All_HU_GQ!H45-All_HU_GQ!G45</f>
        <v>-2955</v>
      </c>
      <c r="H45" s="36">
        <f>All_HU_GQ!H45/All_HU_GQ!G45-1</f>
        <v>-0.21635671401376477</v>
      </c>
      <c r="I45" s="94">
        <f>All_HU_GQ!J45-All_HU_GQ!I45</f>
        <v>-2011</v>
      </c>
      <c r="J45" s="68">
        <f>All_HU_GQ!J45/All_HU_GQ!I45-1</f>
        <v>-0.17376652553356953</v>
      </c>
      <c r="K45" s="97">
        <f>All_HU_GQ!L45-All_HU_GQ!K45</f>
        <v>-1348</v>
      </c>
      <c r="L45" s="44">
        <f>All_HU_GQ!L45/All_HU_GQ!K45-1</f>
        <v>-0.21748951274604711</v>
      </c>
      <c r="M45" s="94">
        <f>All_HU_GQ!N45-All_HU_GQ!M45</f>
        <v>-663</v>
      </c>
      <c r="N45" s="68">
        <f>All_HU_GQ!N45/All_HU_GQ!M45-1</f>
        <v>-0.12334883720930234</v>
      </c>
      <c r="P45" s="100">
        <f>100*(All_HU_GQ!P45-All_HU_GQ!O45)</f>
        <v>-2.8340836095266275</v>
      </c>
      <c r="Q45" s="62"/>
    </row>
    <row r="46" spans="1:17" ht="14.15" customHeight="1" x14ac:dyDescent="0.4">
      <c r="A46" s="109" t="s">
        <v>8</v>
      </c>
      <c r="B46" s="110"/>
      <c r="C46" s="87">
        <f>All_HU_GQ!D46-All_HU_GQ!C46</f>
        <v>603451</v>
      </c>
      <c r="D46" s="34">
        <f>All_HU_GQ!D46/All_HU_GQ!C46-1</f>
        <v>0.15809077898319601</v>
      </c>
      <c r="E46" s="90">
        <f>All_HU_GQ!F46-All_HU_GQ!E46</f>
        <v>16853</v>
      </c>
      <c r="F46" s="77">
        <f>All_HU_GQ!F46/All_HU_GQ!E46-1</f>
        <v>0.31692272975158442</v>
      </c>
      <c r="G46" s="87">
        <f>All_HU_GQ!H46-All_HU_GQ!G46</f>
        <v>586598</v>
      </c>
      <c r="H46" s="34">
        <f>All_HU_GQ!H46/All_HU_GQ!G46-1</f>
        <v>0.15584679883313757</v>
      </c>
      <c r="I46" s="93">
        <f>All_HU_GQ!J46-All_HU_GQ!I46</f>
        <v>173548</v>
      </c>
      <c r="J46" s="78">
        <f>All_HU_GQ!J46/All_HU_GQ!I46-1</f>
        <v>0.10586849462477099</v>
      </c>
      <c r="K46" s="87">
        <f>All_HU_GQ!L46-All_HU_GQ!K46</f>
        <v>231996</v>
      </c>
      <c r="L46" s="34">
        <f>All_HU_GQ!L46/All_HU_GQ!K46-1</f>
        <v>0.16435165342739322</v>
      </c>
      <c r="M46" s="93">
        <f>All_HU_GQ!N46-All_HU_GQ!M46</f>
        <v>-58448</v>
      </c>
      <c r="N46" s="78">
        <f>All_HU_GQ!N46/All_HU_GQ!M46-1</f>
        <v>-0.2566931347059237</v>
      </c>
      <c r="P46" s="99">
        <f>100*(All_HU_GQ!P46-All_HU_GQ!O46)</f>
        <v>4.5538726393683397</v>
      </c>
      <c r="Q46" s="61"/>
    </row>
    <row r="47" spans="1:17" ht="14.15" customHeight="1" x14ac:dyDescent="0.4">
      <c r="A47" s="10"/>
      <c r="B47" s="9" t="s">
        <v>23</v>
      </c>
      <c r="C47" s="88">
        <f>All_HU_GQ!D47-All_HU_GQ!C47</f>
        <v>99</v>
      </c>
      <c r="D47" s="36">
        <f>All_HU_GQ!D47/All_HU_GQ!C47-1</f>
        <v>0.33673469387755106</v>
      </c>
      <c r="E47" s="91">
        <f>All_HU_GQ!F47-All_HU_GQ!E47</f>
        <v>0</v>
      </c>
      <c r="F47" s="67" t="e">
        <f>All_HU_GQ!F47/All_HU_GQ!E47-1</f>
        <v>#DIV/0!</v>
      </c>
      <c r="G47" s="88">
        <f>All_HU_GQ!H47-All_HU_GQ!G47</f>
        <v>99</v>
      </c>
      <c r="H47" s="36">
        <f>All_HU_GQ!H47/All_HU_GQ!G47-1</f>
        <v>0.33673469387755106</v>
      </c>
      <c r="I47" s="94">
        <f>All_HU_GQ!J47-All_HU_GQ!I47</f>
        <v>28</v>
      </c>
      <c r="J47" s="68">
        <f>All_HU_GQ!J47/All_HU_GQ!I47-1</f>
        <v>9.5563139931740704E-2</v>
      </c>
      <c r="K47" s="97">
        <f>All_HU_GQ!L47-All_HU_GQ!K47</f>
        <v>45</v>
      </c>
      <c r="L47" s="44">
        <f>All_HU_GQ!L47/All_HU_GQ!K47-1</f>
        <v>0.21428571428571419</v>
      </c>
      <c r="M47" s="94">
        <f>All_HU_GQ!N47-All_HU_GQ!M47</f>
        <v>-17</v>
      </c>
      <c r="N47" s="68">
        <f>All_HU_GQ!N47/All_HU_GQ!M47-1</f>
        <v>-0.20481927710843373</v>
      </c>
      <c r="P47" s="100">
        <f>100*(All_HU_GQ!P47-All_HU_GQ!O47)</f>
        <v>7.7668973876431346</v>
      </c>
      <c r="Q47" s="62"/>
    </row>
    <row r="48" spans="1:17" ht="14.15" customHeight="1" x14ac:dyDescent="0.4">
      <c r="A48" s="10"/>
      <c r="B48" s="9" t="s">
        <v>24</v>
      </c>
      <c r="C48" s="88">
        <f>All_HU_GQ!D48-All_HU_GQ!C48</f>
        <v>13096</v>
      </c>
      <c r="D48" s="36">
        <f>All_HU_GQ!D48/All_HU_GQ!C48-1</f>
        <v>0.17177785356383946</v>
      </c>
      <c r="E48" s="91">
        <f>All_HU_GQ!F48-All_HU_GQ!E48</f>
        <v>60</v>
      </c>
      <c r="F48" s="67">
        <f>All_HU_GQ!F48/All_HU_GQ!E48-1</f>
        <v>0.375</v>
      </c>
      <c r="G48" s="88">
        <f>All_HU_GQ!H48-All_HU_GQ!G48</f>
        <v>13036</v>
      </c>
      <c r="H48" s="36">
        <f>All_HU_GQ!H48/All_HU_GQ!G48-1</f>
        <v>0.17135045611083366</v>
      </c>
      <c r="I48" s="94">
        <f>All_HU_GQ!J48-All_HU_GQ!I48</f>
        <v>2083</v>
      </c>
      <c r="J48" s="68">
        <f>All_HU_GQ!J48/All_HU_GQ!I48-1</f>
        <v>7.7145290915151321E-2</v>
      </c>
      <c r="K48" s="97">
        <f>All_HU_GQ!L48-All_HU_GQ!K48</f>
        <v>3996</v>
      </c>
      <c r="L48" s="44">
        <f>All_HU_GQ!L48/All_HU_GQ!K48-1</f>
        <v>0.17087146155819721</v>
      </c>
      <c r="M48" s="94">
        <f>All_HU_GQ!N48-All_HU_GQ!M48</f>
        <v>-1913</v>
      </c>
      <c r="N48" s="68">
        <f>All_HU_GQ!N48/All_HU_GQ!M48-1</f>
        <v>-0.52918395573997234</v>
      </c>
      <c r="P48" s="100">
        <f>100*(All_HU_GQ!P48-All_HU_GQ!O48)</f>
        <v>7.5363781689529397</v>
      </c>
      <c r="Q48" s="62"/>
    </row>
    <row r="49" spans="1:17" ht="14.15" customHeight="1" x14ac:dyDescent="0.4">
      <c r="A49" s="10"/>
      <c r="B49" s="9" t="s">
        <v>27</v>
      </c>
      <c r="C49" s="88">
        <f>All_HU_GQ!D49-All_HU_GQ!C49</f>
        <v>40626</v>
      </c>
      <c r="D49" s="36">
        <f>All_HU_GQ!D49/All_HU_GQ!C49-1</f>
        <v>0.79852975862882292</v>
      </c>
      <c r="E49" s="91">
        <f>All_HU_GQ!F49-All_HU_GQ!E49</f>
        <v>-497</v>
      </c>
      <c r="F49" s="67">
        <f>All_HU_GQ!F49/All_HU_GQ!E49-1</f>
        <v>-9.7565763643502113E-2</v>
      </c>
      <c r="G49" s="88">
        <f>All_HU_GQ!H49-All_HU_GQ!G49</f>
        <v>41123</v>
      </c>
      <c r="H49" s="36">
        <f>All_HU_GQ!H49/All_HU_GQ!G49-1</f>
        <v>0.89823511423703639</v>
      </c>
      <c r="I49" s="94">
        <f>All_HU_GQ!J49-All_HU_GQ!I49</f>
        <v>12653</v>
      </c>
      <c r="J49" s="68">
        <f>All_HU_GQ!J49/All_HU_GQ!I49-1</f>
        <v>0.69495249080024157</v>
      </c>
      <c r="K49" s="97">
        <f>All_HU_GQ!L49-All_HU_GQ!K49</f>
        <v>13357</v>
      </c>
      <c r="L49" s="44">
        <f>All_HU_GQ!L49/All_HU_GQ!K49-1</f>
        <v>0.92602606766500273</v>
      </c>
      <c r="M49" s="94">
        <f>All_HU_GQ!N49-All_HU_GQ!M49</f>
        <v>-704</v>
      </c>
      <c r="N49" s="68">
        <f>All_HU_GQ!N49/All_HU_GQ!M49-1</f>
        <v>-0.18609569125033043</v>
      </c>
      <c r="P49" s="100">
        <f>100*(All_HU_GQ!P49-All_HU_GQ!O49)</f>
        <v>10.800405938746971</v>
      </c>
      <c r="Q49" s="62"/>
    </row>
    <row r="50" spans="1:17" ht="14.15" customHeight="1" x14ac:dyDescent="0.4">
      <c r="A50" s="10"/>
      <c r="B50" s="9" t="s">
        <v>30</v>
      </c>
      <c r="C50" s="88">
        <f>All_HU_GQ!D50-All_HU_GQ!C50</f>
        <v>327</v>
      </c>
      <c r="D50" s="36">
        <f>All_HU_GQ!D50/All_HU_GQ!C50-1</f>
        <v>9.7234611953612937E-2</v>
      </c>
      <c r="E50" s="91">
        <f>All_HU_GQ!F50-All_HU_GQ!E50</f>
        <v>26</v>
      </c>
      <c r="F50" s="67">
        <f>All_HU_GQ!F50/All_HU_GQ!E50-1</f>
        <v>0.55319148936170204</v>
      </c>
      <c r="G50" s="88">
        <f>All_HU_GQ!H50-All_HU_GQ!G50</f>
        <v>301</v>
      </c>
      <c r="H50" s="36">
        <f>All_HU_GQ!H50/All_HU_GQ!G50-1</f>
        <v>9.0772014475271501E-2</v>
      </c>
      <c r="I50" s="94">
        <f>All_HU_GQ!J50-All_HU_GQ!I50</f>
        <v>285</v>
      </c>
      <c r="J50" s="68">
        <f>All_HU_GQ!J50/All_HU_GQ!I50-1</f>
        <v>0.12661039537983121</v>
      </c>
      <c r="K50" s="97">
        <f>All_HU_GQ!L50-All_HU_GQ!K50</f>
        <v>157</v>
      </c>
      <c r="L50" s="44">
        <f>All_HU_GQ!L50/All_HU_GQ!K50-1</f>
        <v>9.4921402660217646E-2</v>
      </c>
      <c r="M50" s="94">
        <f>All_HU_GQ!N50-All_HU_GQ!M50</f>
        <v>128</v>
      </c>
      <c r="N50" s="68">
        <f>All_HU_GQ!N50/All_HU_GQ!M50-1</f>
        <v>0.21440536013400324</v>
      </c>
      <c r="P50" s="100">
        <f>100*(All_HU_GQ!P50-All_HU_GQ!O50)</f>
        <v>-2.0667820961451366</v>
      </c>
      <c r="Q50" s="62"/>
    </row>
    <row r="51" spans="1:17" ht="14.15" customHeight="1" x14ac:dyDescent="0.4">
      <c r="A51" s="10"/>
      <c r="B51" s="9" t="s">
        <v>32</v>
      </c>
      <c r="C51" s="88">
        <f>All_HU_GQ!D51-All_HU_GQ!C51</f>
        <v>-123</v>
      </c>
      <c r="D51" s="36">
        <f>All_HU_GQ!D51/All_HU_GQ!C51-1</f>
        <v>-2.4526420737786658E-2</v>
      </c>
      <c r="E51" s="91">
        <f>All_HU_GQ!F51-All_HU_GQ!E51</f>
        <v>0</v>
      </c>
      <c r="F51" s="67" t="e">
        <f>All_HU_GQ!F51/All_HU_GQ!E51-1</f>
        <v>#DIV/0!</v>
      </c>
      <c r="G51" s="88">
        <f>All_HU_GQ!H51-All_HU_GQ!G51</f>
        <v>-123</v>
      </c>
      <c r="H51" s="36">
        <f>All_HU_GQ!H51/All_HU_GQ!G51-1</f>
        <v>-2.4526420737786658E-2</v>
      </c>
      <c r="I51" s="94">
        <f>All_HU_GQ!J51-All_HU_GQ!I51</f>
        <v>160</v>
      </c>
      <c r="J51" s="68">
        <f>All_HU_GQ!J51/All_HU_GQ!I51-1</f>
        <v>6.2039550213260908E-2</v>
      </c>
      <c r="K51" s="97">
        <f>All_HU_GQ!L51-All_HU_GQ!K51</f>
        <v>129</v>
      </c>
      <c r="L51" s="44">
        <f>All_HU_GQ!L51/All_HU_GQ!K51-1</f>
        <v>6.0000000000000053E-2</v>
      </c>
      <c r="M51" s="94">
        <f>All_HU_GQ!N51-All_HU_GQ!M51</f>
        <v>31</v>
      </c>
      <c r="N51" s="68">
        <f>All_HU_GQ!N51/All_HU_GQ!M51-1</f>
        <v>7.2261072261072368E-2</v>
      </c>
      <c r="P51" s="100">
        <f>100*(All_HU_GQ!P51-All_HU_GQ!O51)</f>
        <v>-0.1600961284596969</v>
      </c>
      <c r="Q51" s="62"/>
    </row>
    <row r="52" spans="1:17" ht="14.15" customHeight="1" x14ac:dyDescent="0.4">
      <c r="A52" s="10"/>
      <c r="B52" s="9" t="s">
        <v>33</v>
      </c>
      <c r="C52" s="88">
        <f>All_HU_GQ!D52-All_HU_GQ!C52</f>
        <v>39864</v>
      </c>
      <c r="D52" s="36">
        <f>All_HU_GQ!D52/All_HU_GQ!C52-1</f>
        <v>0.16882726375660151</v>
      </c>
      <c r="E52" s="91">
        <f>All_HU_GQ!F52-All_HU_GQ!E52</f>
        <v>1200</v>
      </c>
      <c r="F52" s="67">
        <f>All_HU_GQ!F52/All_HU_GQ!E52-1</f>
        <v>2.197802197802198</v>
      </c>
      <c r="G52" s="88">
        <f>All_HU_GQ!H52-All_HU_GQ!G52</f>
        <v>38664</v>
      </c>
      <c r="H52" s="36">
        <f>All_HU_GQ!H52/All_HU_GQ!G52-1</f>
        <v>0.16412468110214484</v>
      </c>
      <c r="I52" s="94">
        <f>All_HU_GQ!J52-All_HU_GQ!I52</f>
        <v>13984</v>
      </c>
      <c r="J52" s="68">
        <f>All_HU_GQ!J52/All_HU_GQ!I52-1</f>
        <v>0.14812931655438333</v>
      </c>
      <c r="K52" s="97">
        <f>All_HU_GQ!L52-All_HU_GQ!K52</f>
        <v>15619</v>
      </c>
      <c r="L52" s="44">
        <f>All_HU_GQ!L52/All_HU_GQ!K52-1</f>
        <v>0.17968570245271742</v>
      </c>
      <c r="M52" s="94">
        <f>All_HU_GQ!N52-All_HU_GQ!M52</f>
        <v>-1635</v>
      </c>
      <c r="N52" s="68">
        <f>All_HU_GQ!N52/All_HU_GQ!M52-1</f>
        <v>-0.2185828877005348</v>
      </c>
      <c r="P52" s="100">
        <f>100*(All_HU_GQ!P52-All_HU_GQ!O52)</f>
        <v>2.5307296820928471</v>
      </c>
      <c r="Q52" s="62"/>
    </row>
    <row r="53" spans="1:17" ht="14.15" customHeight="1" x14ac:dyDescent="0.4">
      <c r="A53" s="10"/>
      <c r="B53" s="9" t="s">
        <v>82</v>
      </c>
      <c r="C53" s="88">
        <f>All_HU_GQ!D53-All_HU_GQ!C53</f>
        <v>4008</v>
      </c>
      <c r="D53" s="36">
        <f>All_HU_GQ!D53/All_HU_GQ!C53-1</f>
        <v>0.12604962732333247</v>
      </c>
      <c r="E53" s="91">
        <f>All_HU_GQ!F53-All_HU_GQ!E53</f>
        <v>50</v>
      </c>
      <c r="F53" s="67">
        <f>All_HU_GQ!F53/All_HU_GQ!E53-1</f>
        <v>3.8461538461538458</v>
      </c>
      <c r="G53" s="88">
        <f>All_HU_GQ!H53-All_HU_GQ!G53</f>
        <v>3958</v>
      </c>
      <c r="H53" s="36">
        <f>All_HU_GQ!H53/All_HU_GQ!G53-1</f>
        <v>0.1245280644349358</v>
      </c>
      <c r="I53" s="94">
        <f>All_HU_GQ!J53-All_HU_GQ!I53</f>
        <v>155</v>
      </c>
      <c r="J53" s="68">
        <f>All_HU_GQ!J53/All_HU_GQ!I53-1</f>
        <v>1.3685325799046355E-2</v>
      </c>
      <c r="K53" s="97">
        <f>All_HU_GQ!L53-All_HU_GQ!K53</f>
        <v>1135</v>
      </c>
      <c r="L53" s="44">
        <f>All_HU_GQ!L53/All_HU_GQ!K53-1</f>
        <v>0.12053950722175011</v>
      </c>
      <c r="M53" s="94">
        <f>All_HU_GQ!N53-All_HU_GQ!M53</f>
        <v>-980</v>
      </c>
      <c r="N53" s="68">
        <f>All_HU_GQ!N53/All_HU_GQ!M53-1</f>
        <v>-0.51308900523560208</v>
      </c>
      <c r="P53" s="100">
        <f>100*(All_HU_GQ!P53-All_HU_GQ!O53)</f>
        <v>8.7635133897411173</v>
      </c>
      <c r="Q53" s="62"/>
    </row>
    <row r="54" spans="1:17" ht="14.15" customHeight="1" x14ac:dyDescent="0.4">
      <c r="A54" s="10"/>
      <c r="B54" s="9" t="s">
        <v>42</v>
      </c>
      <c r="C54" s="88">
        <f>All_HU_GQ!D54-All_HU_GQ!C54</f>
        <v>1331</v>
      </c>
      <c r="D54" s="36">
        <f>All_HU_GQ!D54/All_HU_GQ!C54-1</f>
        <v>5.9184490195206552E-2</v>
      </c>
      <c r="E54" s="91">
        <f>All_HU_GQ!F54-All_HU_GQ!E54</f>
        <v>128</v>
      </c>
      <c r="F54" s="67">
        <f>All_HU_GQ!F54/All_HU_GQ!E54-1</f>
        <v>0.70329670329670324</v>
      </c>
      <c r="G54" s="88">
        <f>All_HU_GQ!H54-All_HU_GQ!G54</f>
        <v>1203</v>
      </c>
      <c r="H54" s="36">
        <f>All_HU_GQ!H54/All_HU_GQ!G54-1</f>
        <v>5.3929259873582325E-2</v>
      </c>
      <c r="I54" s="94">
        <f>All_HU_GQ!J54-All_HU_GQ!I54</f>
        <v>716</v>
      </c>
      <c r="J54" s="68">
        <f>All_HU_GQ!J54/All_HU_GQ!I54-1</f>
        <v>5.4378370167843748E-2</v>
      </c>
      <c r="K54" s="97">
        <f>All_HU_GQ!L54-All_HU_GQ!K54</f>
        <v>1143</v>
      </c>
      <c r="L54" s="44">
        <f>All_HU_GQ!L54/All_HU_GQ!K54-1</f>
        <v>0.11055227778315113</v>
      </c>
      <c r="M54" s="94">
        <f>All_HU_GQ!N54-All_HU_GQ!M54</f>
        <v>-427</v>
      </c>
      <c r="N54" s="68">
        <f>All_HU_GQ!N54/All_HU_GQ!M54-1</f>
        <v>-0.15099009900990101</v>
      </c>
      <c r="P54" s="100">
        <f>100*(All_HU_GQ!P54-All_HU_GQ!O54)</f>
        <v>4.1834043854690028</v>
      </c>
      <c r="Q54" s="62"/>
    </row>
    <row r="55" spans="1:17" ht="14.15" customHeight="1" x14ac:dyDescent="0.4">
      <c r="A55" s="10"/>
      <c r="B55" s="9" t="s">
        <v>44</v>
      </c>
      <c r="C55" s="88">
        <f>All_HU_GQ!D55-All_HU_GQ!C55</f>
        <v>-30</v>
      </c>
      <c r="D55" s="36">
        <f>All_HU_GQ!D55/All_HU_GQ!C55-1</f>
        <v>-1.5608740894901163E-2</v>
      </c>
      <c r="E55" s="91">
        <f>All_HU_GQ!F55-All_HU_GQ!E55</f>
        <v>0</v>
      </c>
      <c r="F55" s="67" t="e">
        <f>All_HU_GQ!F55/All_HU_GQ!E55-1</f>
        <v>#DIV/0!</v>
      </c>
      <c r="G55" s="88">
        <f>All_HU_GQ!H55-All_HU_GQ!G55</f>
        <v>-30</v>
      </c>
      <c r="H55" s="36">
        <f>All_HU_GQ!H55/All_HU_GQ!G55-1</f>
        <v>-1.5608740894901163E-2</v>
      </c>
      <c r="I55" s="94">
        <f>All_HU_GQ!J55-All_HU_GQ!I55</f>
        <v>-228</v>
      </c>
      <c r="J55" s="68">
        <f>All_HU_GQ!J55/All_HU_GQ!I55-1</f>
        <v>-0.2417815482502651</v>
      </c>
      <c r="K55" s="97">
        <f>All_HU_GQ!L55-All_HU_GQ!K55</f>
        <v>-35</v>
      </c>
      <c r="L55" s="44">
        <f>All_HU_GQ!L55/All_HU_GQ!K55-1</f>
        <v>-5.2710843373493965E-2</v>
      </c>
      <c r="M55" s="94">
        <f>All_HU_GQ!N55-All_HU_GQ!M55</f>
        <v>-193</v>
      </c>
      <c r="N55" s="68">
        <f>All_HU_GQ!N55/All_HU_GQ!M55-1</f>
        <v>-0.69175627240143367</v>
      </c>
      <c r="P55" s="100">
        <f>100*(All_HU_GQ!P55-All_HU_GQ!O55)</f>
        <v>17.558454271073575</v>
      </c>
      <c r="Q55" s="62"/>
    </row>
    <row r="56" spans="1:17" ht="14.15" customHeight="1" x14ac:dyDescent="0.4">
      <c r="A56" s="10"/>
      <c r="B56" s="9" t="s">
        <v>45</v>
      </c>
      <c r="C56" s="88">
        <f>All_HU_GQ!D56-All_HU_GQ!C56</f>
        <v>59465</v>
      </c>
      <c r="D56" s="36">
        <f>All_HU_GQ!D56/All_HU_GQ!C56-1</f>
        <v>0.2852681419792471</v>
      </c>
      <c r="E56" s="91">
        <f>All_HU_GQ!F56-All_HU_GQ!E56</f>
        <v>899</v>
      </c>
      <c r="F56" s="67">
        <f>All_HU_GQ!F56/All_HU_GQ!E56-1</f>
        <v>2.9572368421052633</v>
      </c>
      <c r="G56" s="88">
        <f>All_HU_GQ!H56-All_HU_GQ!G56</f>
        <v>58566</v>
      </c>
      <c r="H56" s="36">
        <f>All_HU_GQ!H56/All_HU_GQ!G56-1</f>
        <v>0.28136575241773931</v>
      </c>
      <c r="I56" s="94">
        <f>All_HU_GQ!J56-All_HU_GQ!I56</f>
        <v>18323</v>
      </c>
      <c r="J56" s="68">
        <f>All_HU_GQ!J56/All_HU_GQ!I56-1</f>
        <v>0.24460998304564319</v>
      </c>
      <c r="K56" s="97">
        <f>All_HU_GQ!L56-All_HU_GQ!K56</f>
        <v>19524</v>
      </c>
      <c r="L56" s="44">
        <f>All_HU_GQ!L56/All_HU_GQ!K56-1</f>
        <v>0.28143919737069711</v>
      </c>
      <c r="M56" s="94">
        <f>All_HU_GQ!N56-All_HU_GQ!M56</f>
        <v>-1201</v>
      </c>
      <c r="N56" s="68">
        <f>All_HU_GQ!N56/All_HU_GQ!M56-1</f>
        <v>-0.21698283649503158</v>
      </c>
      <c r="P56" s="100">
        <f>100*(All_HU_GQ!P56-All_HU_GQ!O56)</f>
        <v>2.7404443378286403</v>
      </c>
      <c r="Q56" s="62"/>
    </row>
    <row r="57" spans="1:17" ht="14.15" customHeight="1" x14ac:dyDescent="0.4">
      <c r="A57" s="10"/>
      <c r="B57" s="9" t="s">
        <v>83</v>
      </c>
      <c r="C57" s="88">
        <f>All_HU_GQ!D57-All_HU_GQ!C57</f>
        <v>21604</v>
      </c>
      <c r="D57" s="36">
        <f>All_HU_GQ!D57/All_HU_GQ!C57-1</f>
        <v>9.5288923390422609E-2</v>
      </c>
      <c r="E57" s="91">
        <f>All_HU_GQ!F57-All_HU_GQ!E57</f>
        <v>870</v>
      </c>
      <c r="F57" s="67">
        <f>All_HU_GQ!F57/All_HU_GQ!E57-1</f>
        <v>0.26711697881486041</v>
      </c>
      <c r="G57" s="88">
        <f>All_HU_GQ!H57-All_HU_GQ!G57</f>
        <v>20734</v>
      </c>
      <c r="H57" s="36">
        <f>All_HU_GQ!H57/All_HU_GQ!G57-1</f>
        <v>9.278452010167193E-2</v>
      </c>
      <c r="I57" s="94">
        <f>All_HU_GQ!J57-All_HU_GQ!I57</f>
        <v>1407</v>
      </c>
      <c r="J57" s="68">
        <f>All_HU_GQ!J57/All_HU_GQ!I57-1</f>
        <v>1.5546102425280317E-2</v>
      </c>
      <c r="K57" s="97">
        <f>All_HU_GQ!L57-All_HU_GQ!K57</f>
        <v>7369</v>
      </c>
      <c r="L57" s="44">
        <f>All_HU_GQ!L57/All_HU_GQ!K57-1</f>
        <v>9.3144070581692162E-2</v>
      </c>
      <c r="M57" s="94">
        <f>All_HU_GQ!N57-All_HU_GQ!M57</f>
        <v>-5962</v>
      </c>
      <c r="N57" s="68">
        <f>All_HU_GQ!N57/All_HU_GQ!M57-1</f>
        <v>-0.52339566324291109</v>
      </c>
      <c r="P57" s="100">
        <f>100*(All_HU_GQ!P57-All_HU_GQ!O57)</f>
        <v>6.6793080911375702</v>
      </c>
      <c r="Q57" s="62"/>
    </row>
    <row r="58" spans="1:17" ht="14.15" customHeight="1" x14ac:dyDescent="0.4">
      <c r="A58" s="10"/>
      <c r="B58" s="9" t="s">
        <v>84</v>
      </c>
      <c r="C58" s="88">
        <f>All_HU_GQ!D58-All_HU_GQ!C58</f>
        <v>30019</v>
      </c>
      <c r="D58" s="36">
        <f>All_HU_GQ!D58/All_HU_GQ!C58-1</f>
        <v>0.45988510149368067</v>
      </c>
      <c r="E58" s="91">
        <f>All_HU_GQ!F58-All_HU_GQ!E58</f>
        <v>117</v>
      </c>
      <c r="F58" s="67">
        <f>All_HU_GQ!F58/All_HU_GQ!E58-1</f>
        <v>3.0564263322883978E-2</v>
      </c>
      <c r="G58" s="88">
        <f>All_HU_GQ!H58-All_HU_GQ!G58</f>
        <v>29902</v>
      </c>
      <c r="H58" s="36">
        <f>All_HU_GQ!H58/All_HU_GQ!G58-1</f>
        <v>0.48663075495955854</v>
      </c>
      <c r="I58" s="94">
        <f>All_HU_GQ!J58-All_HU_GQ!I58</f>
        <v>11178</v>
      </c>
      <c r="J58" s="68">
        <f>All_HU_GQ!J58/All_HU_GQ!I58-1</f>
        <v>0.44663763135813328</v>
      </c>
      <c r="K58" s="97">
        <f>All_HU_GQ!L58-All_HU_GQ!K58</f>
        <v>10961</v>
      </c>
      <c r="L58" s="44">
        <f>All_HU_GQ!L58/All_HU_GQ!K58-1</f>
        <v>0.51002745335256616</v>
      </c>
      <c r="M58" s="94">
        <f>All_HU_GQ!N58-All_HU_GQ!M58</f>
        <v>217</v>
      </c>
      <c r="N58" s="68">
        <f>All_HU_GQ!N58/All_HU_GQ!M58-1</f>
        <v>6.136877828054299E-2</v>
      </c>
      <c r="P58" s="100">
        <f>100*(All_HU_GQ!P58-All_HU_GQ!O58)</f>
        <v>3.7627694088726904</v>
      </c>
      <c r="Q58" s="62"/>
    </row>
    <row r="59" spans="1:17" ht="14.15" customHeight="1" x14ac:dyDescent="0.4">
      <c r="A59" s="10"/>
      <c r="B59" s="9" t="s">
        <v>46</v>
      </c>
      <c r="C59" s="88">
        <f>All_HU_GQ!D59-All_HU_GQ!C59</f>
        <v>-201</v>
      </c>
      <c r="D59" s="36">
        <f>All_HU_GQ!D59/All_HU_GQ!C59-1</f>
        <v>-3.6393264530146685E-2</v>
      </c>
      <c r="E59" s="91">
        <f>All_HU_GQ!F59-All_HU_GQ!E59</f>
        <v>19</v>
      </c>
      <c r="F59" s="67">
        <f>All_HU_GQ!F59/All_HU_GQ!E59-1</f>
        <v>1.2666666666666666</v>
      </c>
      <c r="G59" s="88">
        <f>All_HU_GQ!H59-All_HU_GQ!G59</f>
        <v>-220</v>
      </c>
      <c r="H59" s="36">
        <f>All_HU_GQ!H59/All_HU_GQ!G59-1</f>
        <v>-3.9941902687000708E-2</v>
      </c>
      <c r="I59" s="94">
        <f>All_HU_GQ!J59-All_HU_GQ!I59</f>
        <v>81</v>
      </c>
      <c r="J59" s="68">
        <f>All_HU_GQ!J59/All_HU_GQ!I59-1</f>
        <v>5.886627906976738E-2</v>
      </c>
      <c r="K59" s="97">
        <f>All_HU_GQ!L59-All_HU_GQ!K59</f>
        <v>103</v>
      </c>
      <c r="L59" s="44">
        <f>All_HU_GQ!L59/All_HU_GQ!K59-1</f>
        <v>7.9721362229102199E-2</v>
      </c>
      <c r="M59" s="94">
        <f>All_HU_GQ!N59-All_HU_GQ!M59</f>
        <v>-22</v>
      </c>
      <c r="N59" s="68">
        <f>All_HU_GQ!N59/All_HU_GQ!M59-1</f>
        <v>-0.26190476190476186</v>
      </c>
      <c r="P59" s="100">
        <f>100*(All_HU_GQ!P59-All_HU_GQ!O59)</f>
        <v>1.8493320138545322</v>
      </c>
      <c r="Q59" s="62"/>
    </row>
    <row r="60" spans="1:17" ht="14.15" customHeight="1" x14ac:dyDescent="0.4">
      <c r="A60" s="10"/>
      <c r="B60" s="9" t="s">
        <v>85</v>
      </c>
      <c r="C60" s="88">
        <f>All_HU_GQ!D60-All_HU_GQ!C60</f>
        <v>1371</v>
      </c>
      <c r="D60" s="36">
        <f>All_HU_GQ!D60/All_HU_GQ!C60-1</f>
        <v>0.25036523009495992</v>
      </c>
      <c r="E60" s="91">
        <f>All_HU_GQ!F60-All_HU_GQ!E60</f>
        <v>-7</v>
      </c>
      <c r="F60" s="67">
        <f>All_HU_GQ!F60/All_HU_GQ!E60-1</f>
        <v>-0.18918918918918914</v>
      </c>
      <c r="G60" s="88">
        <f>All_HU_GQ!H60-All_HU_GQ!G60</f>
        <v>1378</v>
      </c>
      <c r="H60" s="36">
        <f>All_HU_GQ!H60/All_HU_GQ!G60-1</f>
        <v>0.253355396212539</v>
      </c>
      <c r="I60" s="94">
        <f>All_HU_GQ!J60-All_HU_GQ!I60</f>
        <v>275</v>
      </c>
      <c r="J60" s="68">
        <f>All_HU_GQ!J60/All_HU_GQ!I60-1</f>
        <v>0.10125184094256268</v>
      </c>
      <c r="K60" s="97">
        <f>All_HU_GQ!L60-All_HU_GQ!K60</f>
        <v>355</v>
      </c>
      <c r="L60" s="44">
        <f>All_HU_GQ!L60/All_HU_GQ!K60-1</f>
        <v>0.15687140963323021</v>
      </c>
      <c r="M60" s="94">
        <f>All_HU_GQ!N60-All_HU_GQ!M60</f>
        <v>-80</v>
      </c>
      <c r="N60" s="68">
        <f>All_HU_GQ!N60/All_HU_GQ!M60-1</f>
        <v>-0.17660044150110377</v>
      </c>
      <c r="P60" s="100">
        <f>100*(All_HU_GQ!P60-All_HU_GQ!O60)</f>
        <v>4.2081940470404806</v>
      </c>
      <c r="Q60" s="62"/>
    </row>
    <row r="61" spans="1:17" ht="14.15" customHeight="1" x14ac:dyDescent="0.4">
      <c r="A61" s="10"/>
      <c r="B61" s="9" t="s">
        <v>86</v>
      </c>
      <c r="C61" s="88">
        <f>All_HU_GQ!D61-All_HU_GQ!C61</f>
        <v>65217</v>
      </c>
      <c r="D61" s="36">
        <f>All_HU_GQ!D61/All_HU_GQ!C61-1</f>
        <v>0.14854421341059254</v>
      </c>
      <c r="E61" s="91">
        <f>All_HU_GQ!F61-All_HU_GQ!E61</f>
        <v>2464</v>
      </c>
      <c r="F61" s="67">
        <f>All_HU_GQ!F61/All_HU_GQ!E61-1</f>
        <v>0.69643866591294512</v>
      </c>
      <c r="G61" s="88">
        <f>All_HU_GQ!H61-All_HU_GQ!G61</f>
        <v>62753</v>
      </c>
      <c r="H61" s="36">
        <f>All_HU_GQ!H61/All_HU_GQ!G61-1</f>
        <v>0.14409315205635775</v>
      </c>
      <c r="I61" s="94">
        <f>All_HU_GQ!J61-All_HU_GQ!I61</f>
        <v>18909</v>
      </c>
      <c r="J61" s="68">
        <f>All_HU_GQ!J61/All_HU_GQ!I61-1</f>
        <v>9.3993726792362731E-2</v>
      </c>
      <c r="K61" s="97">
        <f>All_HU_GQ!L61-All_HU_GQ!K61</f>
        <v>26095</v>
      </c>
      <c r="L61" s="44">
        <f>All_HU_GQ!L61/All_HU_GQ!K61-1</f>
        <v>0.15779384909356975</v>
      </c>
      <c r="M61" s="94">
        <f>All_HU_GQ!N61-All_HU_GQ!M61</f>
        <v>-7186</v>
      </c>
      <c r="N61" s="68">
        <f>All_HU_GQ!N61/All_HU_GQ!M61-1</f>
        <v>-0.20073186401854803</v>
      </c>
      <c r="P61" s="100">
        <f>100*(All_HU_GQ!P61-All_HU_GQ!O61)</f>
        <v>4.7940683133740114</v>
      </c>
      <c r="Q61" s="62"/>
    </row>
    <row r="62" spans="1:17" ht="14.15" customHeight="1" x14ac:dyDescent="0.4">
      <c r="A62" s="10"/>
      <c r="B62" s="9" t="s">
        <v>55</v>
      </c>
      <c r="C62" s="88">
        <f>All_HU_GQ!D62-All_HU_GQ!C62</f>
        <v>-162</v>
      </c>
      <c r="D62" s="36">
        <f>All_HU_GQ!D62/All_HU_GQ!C62-1</f>
        <v>-1.2636505460218439E-2</v>
      </c>
      <c r="E62" s="91">
        <f>All_HU_GQ!F62-All_HU_GQ!E62</f>
        <v>-2</v>
      </c>
      <c r="F62" s="67">
        <f>All_HU_GQ!F62/All_HU_GQ!E62-1</f>
        <v>-6.4516129032258118E-2</v>
      </c>
      <c r="G62" s="88">
        <f>All_HU_GQ!H62-All_HU_GQ!G62</f>
        <v>-160</v>
      </c>
      <c r="H62" s="36">
        <f>All_HU_GQ!H62/All_HU_GQ!G62-1</f>
        <v>-1.2510751427007638E-2</v>
      </c>
      <c r="I62" s="94">
        <f>All_HU_GQ!J62-All_HU_GQ!I62</f>
        <v>85</v>
      </c>
      <c r="J62" s="68">
        <f>All_HU_GQ!J62/All_HU_GQ!I62-1</f>
        <v>1.5062909799751889E-2</v>
      </c>
      <c r="K62" s="97">
        <f>All_HU_GQ!L62-All_HU_GQ!K62</f>
        <v>-108</v>
      </c>
      <c r="L62" s="44">
        <f>All_HU_GQ!L62/All_HU_GQ!K62-1</f>
        <v>-2.2222222222222254E-2</v>
      </c>
      <c r="M62" s="94">
        <f>All_HU_GQ!N62-All_HU_GQ!M62</f>
        <v>193</v>
      </c>
      <c r="N62" s="68">
        <f>All_HU_GQ!N62/All_HU_GQ!M62-1</f>
        <v>0.24648786717752236</v>
      </c>
      <c r="P62" s="100">
        <f>100*(All_HU_GQ!P62-All_HU_GQ!O62)</f>
        <v>-3.163508059126996</v>
      </c>
      <c r="Q62" s="62"/>
    </row>
    <row r="63" spans="1:17" ht="14.15" customHeight="1" x14ac:dyDescent="0.4">
      <c r="A63" s="10"/>
      <c r="B63" s="9" t="s">
        <v>87</v>
      </c>
      <c r="C63" s="88">
        <f>All_HU_GQ!D63-All_HU_GQ!C63</f>
        <v>36927</v>
      </c>
      <c r="D63" s="36">
        <f>All_HU_GQ!D63/All_HU_GQ!C63-1</f>
        <v>0.23969543937997373</v>
      </c>
      <c r="E63" s="91">
        <f>All_HU_GQ!F63-All_HU_GQ!E63</f>
        <v>1069</v>
      </c>
      <c r="F63" s="67">
        <f>All_HU_GQ!F63/All_HU_GQ!E63-1</f>
        <v>0.87123064384678073</v>
      </c>
      <c r="G63" s="88">
        <f>All_HU_GQ!H63-All_HU_GQ!G63</f>
        <v>35858</v>
      </c>
      <c r="H63" s="36">
        <f>All_HU_GQ!H63/All_HU_GQ!G63-1</f>
        <v>0.23462517421203821</v>
      </c>
      <c r="I63" s="94">
        <f>All_HU_GQ!J63-All_HU_GQ!I63</f>
        <v>11732</v>
      </c>
      <c r="J63" s="68">
        <f>All_HU_GQ!J63/All_HU_GQ!I63-1</f>
        <v>0.18101027555774984</v>
      </c>
      <c r="K63" s="97">
        <f>All_HU_GQ!L63-All_HU_GQ!K63</f>
        <v>12657</v>
      </c>
      <c r="L63" s="44">
        <f>All_HU_GQ!L63/All_HU_GQ!K63-1</f>
        <v>0.22029797751244473</v>
      </c>
      <c r="M63" s="94">
        <f>All_HU_GQ!N63-All_HU_GQ!M63</f>
        <v>-925</v>
      </c>
      <c r="N63" s="68">
        <f>All_HU_GQ!N63/All_HU_GQ!M63-1</f>
        <v>-0.12567934782608692</v>
      </c>
      <c r="P63" s="100">
        <f>100*(All_HU_GQ!P63-All_HU_GQ!O63)</f>
        <v>2.9488616362775888</v>
      </c>
      <c r="Q63" s="62"/>
    </row>
    <row r="64" spans="1:17" ht="14.15" customHeight="1" x14ac:dyDescent="0.4">
      <c r="A64" s="10"/>
      <c r="B64" s="9" t="s">
        <v>88</v>
      </c>
      <c r="C64" s="88">
        <f>All_HU_GQ!D64-All_HU_GQ!C64</f>
        <v>162507</v>
      </c>
      <c r="D64" s="36">
        <f>All_HU_GQ!D64/All_HU_GQ!C64-1</f>
        <v>0.11241242584558164</v>
      </c>
      <c r="E64" s="91">
        <f>All_HU_GQ!F64-All_HU_GQ!E64</f>
        <v>7165</v>
      </c>
      <c r="F64" s="67">
        <f>All_HU_GQ!F64/All_HU_GQ!E64-1</f>
        <v>0.32960713957125765</v>
      </c>
      <c r="G64" s="88">
        <f>All_HU_GQ!H64-All_HU_GQ!G64</f>
        <v>155342</v>
      </c>
      <c r="H64" s="36">
        <f>All_HU_GQ!H64/All_HU_GQ!G64-1</f>
        <v>0.10909660410114808</v>
      </c>
      <c r="I64" s="94">
        <f>All_HU_GQ!J64-All_HU_GQ!I64</f>
        <v>40603</v>
      </c>
      <c r="J64" s="68">
        <f>All_HU_GQ!J64/All_HU_GQ!I64-1</f>
        <v>6.8801268832108464E-2</v>
      </c>
      <c r="K64" s="97">
        <f>All_HU_GQ!L64-All_HU_GQ!K64</f>
        <v>68203</v>
      </c>
      <c r="L64" s="44">
        <f>All_HU_GQ!L64/All_HU_GQ!K64-1</f>
        <v>0.13248291589453109</v>
      </c>
      <c r="M64" s="94">
        <f>All_HU_GQ!N64-All_HU_GQ!M64</f>
        <v>-27600</v>
      </c>
      <c r="N64" s="68">
        <f>All_HU_GQ!N64/All_HU_GQ!M64-1</f>
        <v>-0.36632467515230349</v>
      </c>
      <c r="P64" s="100">
        <f>100*(All_HU_GQ!P64-All_HU_GQ!O64)</f>
        <v>5.1975568841030384</v>
      </c>
      <c r="Q64" s="62"/>
    </row>
    <row r="65" spans="1:17" ht="14.15" customHeight="1" x14ac:dyDescent="0.4">
      <c r="A65" s="10"/>
      <c r="B65" s="9" t="s">
        <v>62</v>
      </c>
      <c r="C65" s="88">
        <f>All_HU_GQ!D65-All_HU_GQ!C65</f>
        <v>24278</v>
      </c>
      <c r="D65" s="36">
        <f>All_HU_GQ!D65/All_HU_GQ!C65-1</f>
        <v>0.93694041370793446</v>
      </c>
      <c r="E65" s="91">
        <f>All_HU_GQ!F65-All_HU_GQ!E65</f>
        <v>380</v>
      </c>
      <c r="F65" s="67">
        <f>All_HU_GQ!F65/All_HU_GQ!E65-1</f>
        <v>23.75</v>
      </c>
      <c r="G65" s="88">
        <f>All_HU_GQ!H65-All_HU_GQ!G65</f>
        <v>23898</v>
      </c>
      <c r="H65" s="36">
        <f>All_HU_GQ!H65/All_HU_GQ!G65-1</f>
        <v>0.9228452270620946</v>
      </c>
      <c r="I65" s="94">
        <f>All_HU_GQ!J65-All_HU_GQ!I65</f>
        <v>6951</v>
      </c>
      <c r="J65" s="68">
        <f>All_HU_GQ!J65/All_HU_GQ!I65-1</f>
        <v>0.82809149392423165</v>
      </c>
      <c r="K65" s="97">
        <f>All_HU_GQ!L65-All_HU_GQ!K65</f>
        <v>6864</v>
      </c>
      <c r="L65" s="44">
        <f>All_HU_GQ!L65/All_HU_GQ!K65-1</f>
        <v>0.90685691636940158</v>
      </c>
      <c r="M65" s="94">
        <f>All_HU_GQ!N65-All_HU_GQ!M65</f>
        <v>87</v>
      </c>
      <c r="N65" s="68">
        <f>All_HU_GQ!N65/All_HU_GQ!M65-1</f>
        <v>0.10545454545454547</v>
      </c>
      <c r="P65" s="100">
        <f>100*(All_HU_GQ!P65-All_HU_GQ!O65)</f>
        <v>3.8851448842456282</v>
      </c>
      <c r="Q65" s="62"/>
    </row>
    <row r="66" spans="1:17" ht="14.15" customHeight="1" x14ac:dyDescent="0.4">
      <c r="A66" s="10"/>
      <c r="B66" s="9" t="s">
        <v>89</v>
      </c>
      <c r="C66" s="88">
        <f>All_HU_GQ!D66-All_HU_GQ!C66</f>
        <v>23976</v>
      </c>
      <c r="D66" s="36">
        <f>All_HU_GQ!D66/All_HU_GQ!C66-1</f>
        <v>0.11029279849115614</v>
      </c>
      <c r="E66" s="91">
        <f>All_HU_GQ!F66-All_HU_GQ!E66</f>
        <v>1509</v>
      </c>
      <c r="F66" s="67">
        <f>All_HU_GQ!F66/All_HU_GQ!E66-1</f>
        <v>1.3019844693701468</v>
      </c>
      <c r="G66" s="88">
        <f>All_HU_GQ!H66-All_HU_GQ!G66</f>
        <v>22467</v>
      </c>
      <c r="H66" s="36">
        <f>All_HU_GQ!H66/All_HU_GQ!G66-1</f>
        <v>0.10390517329090865</v>
      </c>
      <c r="I66" s="94">
        <f>All_HU_GQ!J66-All_HU_GQ!I66</f>
        <v>12489</v>
      </c>
      <c r="J66" s="68">
        <f>All_HU_GQ!J66/All_HU_GQ!I66-1</f>
        <v>0.10071692970217971</v>
      </c>
      <c r="K66" s="97">
        <f>All_HU_GQ!L66-All_HU_GQ!K66</f>
        <v>13677</v>
      </c>
      <c r="L66" s="44">
        <f>All_HU_GQ!L66/All_HU_GQ!K66-1</f>
        <v>0.13505080327431784</v>
      </c>
      <c r="M66" s="94">
        <f>All_HU_GQ!N66-All_HU_GQ!M66</f>
        <v>-1188</v>
      </c>
      <c r="N66" s="68">
        <f>All_HU_GQ!N66/All_HU_GQ!M66-1</f>
        <v>-5.2270327349524859E-2</v>
      </c>
      <c r="P66" s="100">
        <f>100*(All_HU_GQ!P66-All_HU_GQ!O66)</f>
        <v>2.5475085195040936</v>
      </c>
      <c r="Q66" s="62"/>
    </row>
    <row r="67" spans="1:17" ht="14.15" customHeight="1" x14ac:dyDescent="0.4">
      <c r="A67" s="10"/>
      <c r="B67" s="9" t="s">
        <v>90</v>
      </c>
      <c r="C67" s="88">
        <f>All_HU_GQ!D67-All_HU_GQ!C67</f>
        <v>25631</v>
      </c>
      <c r="D67" s="36">
        <f>All_HU_GQ!D67/All_HU_GQ!C67-1</f>
        <v>0.21810461465149733</v>
      </c>
      <c r="E67" s="91">
        <f>All_HU_GQ!F67-All_HU_GQ!E67</f>
        <v>1116</v>
      </c>
      <c r="F67" s="67">
        <f>All_HU_GQ!F67/All_HU_GQ!E67-1</f>
        <v>4.0729927007299267</v>
      </c>
      <c r="G67" s="88">
        <f>All_HU_GQ!H67-All_HU_GQ!G67</f>
        <v>24515</v>
      </c>
      <c r="H67" s="36">
        <f>All_HU_GQ!H67/All_HU_GQ!G67-1</f>
        <v>0.20909563897204952</v>
      </c>
      <c r="I67" s="94">
        <f>All_HU_GQ!J67-All_HU_GQ!I67</f>
        <v>6245</v>
      </c>
      <c r="J67" s="68">
        <f>All_HU_GQ!J67/All_HU_GQ!I67-1</f>
        <v>0.11875784429315783</v>
      </c>
      <c r="K67" s="97">
        <f>All_HU_GQ!L67-All_HU_GQ!K67</f>
        <v>9037</v>
      </c>
      <c r="L67" s="44">
        <f>All_HU_GQ!L67/All_HU_GQ!K67-1</f>
        <v>0.20884174523941579</v>
      </c>
      <c r="M67" s="94">
        <f>All_HU_GQ!N67-All_HU_GQ!M67</f>
        <v>-2792</v>
      </c>
      <c r="N67" s="68">
        <f>All_HU_GQ!N67/All_HU_GQ!M67-1</f>
        <v>-0.29976379643547346</v>
      </c>
      <c r="P67" s="100">
        <f>100*(All_HU_GQ!P67-All_HU_GQ!O67)</f>
        <v>6.6259464597686062</v>
      </c>
      <c r="Q67" s="62"/>
    </row>
    <row r="68" spans="1:17" ht="14.15" customHeight="1" x14ac:dyDescent="0.4">
      <c r="A68" s="10"/>
      <c r="B68" s="9" t="s">
        <v>91</v>
      </c>
      <c r="C68" s="88">
        <f>All_HU_GQ!D68-All_HU_GQ!C68</f>
        <v>18868</v>
      </c>
      <c r="D68" s="36">
        <f>All_HU_GQ!D68/All_HU_GQ!C68-1</f>
        <v>0.11667151045950064</v>
      </c>
      <c r="E68" s="91">
        <f>All_HU_GQ!F68-All_HU_GQ!E68</f>
        <v>-520</v>
      </c>
      <c r="F68" s="67">
        <f>All_HU_GQ!F68/All_HU_GQ!E68-1</f>
        <v>-5.1040439733019194E-2</v>
      </c>
      <c r="G68" s="88">
        <f>All_HU_GQ!H68-All_HU_GQ!G68</f>
        <v>19388</v>
      </c>
      <c r="H68" s="36">
        <f>All_HU_GQ!H68/All_HU_GQ!G68-1</f>
        <v>0.12794741670021326</v>
      </c>
      <c r="I68" s="94">
        <f>All_HU_GQ!J68-All_HU_GQ!I68</f>
        <v>9164</v>
      </c>
      <c r="J68" s="68">
        <f>All_HU_GQ!J68/All_HU_GQ!I68-1</f>
        <v>0.12474476600147022</v>
      </c>
      <c r="K68" s="97">
        <f>All_HU_GQ!L68-All_HU_GQ!K68</f>
        <v>9530</v>
      </c>
      <c r="L68" s="44">
        <f>All_HU_GQ!L68/All_HU_GQ!K68-1</f>
        <v>0.1443939393939393</v>
      </c>
      <c r="M68" s="94">
        <f>All_HU_GQ!N68-All_HU_GQ!M68</f>
        <v>-366</v>
      </c>
      <c r="N68" s="68">
        <f>All_HU_GQ!N68/All_HU_GQ!M68-1</f>
        <v>-4.9048512463146565E-2</v>
      </c>
      <c r="P68" s="100">
        <f>100*(All_HU_GQ!P68-All_HU_GQ!O68)</f>
        <v>1.5695367607084565</v>
      </c>
      <c r="Q68" s="62"/>
    </row>
    <row r="69" spans="1:17" ht="14.15" customHeight="1" x14ac:dyDescent="0.4">
      <c r="A69" s="10"/>
      <c r="B69" s="9" t="s">
        <v>92</v>
      </c>
      <c r="C69" s="88">
        <f>All_HU_GQ!D69-All_HU_GQ!C69</f>
        <v>671</v>
      </c>
      <c r="D69" s="36">
        <f>All_HU_GQ!D69/All_HU_GQ!C69-1</f>
        <v>0.10252100840336142</v>
      </c>
      <c r="E69" s="91">
        <f>All_HU_GQ!F69-All_HU_GQ!E69</f>
        <v>0</v>
      </c>
      <c r="F69" s="67" t="e">
        <f>All_HU_GQ!F69/All_HU_GQ!E69-1</f>
        <v>#DIV/0!</v>
      </c>
      <c r="G69" s="88">
        <f>All_HU_GQ!H69-All_HU_GQ!G69</f>
        <v>671</v>
      </c>
      <c r="H69" s="36">
        <f>All_HU_GQ!H69/All_HU_GQ!G69-1</f>
        <v>0.10252100840336142</v>
      </c>
      <c r="I69" s="94">
        <f>All_HU_GQ!J69-All_HU_GQ!I69</f>
        <v>125</v>
      </c>
      <c r="J69" s="68">
        <f>All_HU_GQ!J69/All_HU_GQ!I69-1</f>
        <v>5.7630244352236071E-2</v>
      </c>
      <c r="K69" s="97">
        <f>All_HU_GQ!L69-All_HU_GQ!K69</f>
        <v>214</v>
      </c>
      <c r="L69" s="44">
        <f>All_HU_GQ!L69/All_HU_GQ!K69-1</f>
        <v>0.1092394078611536</v>
      </c>
      <c r="M69" s="94">
        <f>All_HU_GQ!N69-All_HU_GQ!M69</f>
        <v>-89</v>
      </c>
      <c r="N69" s="68">
        <f>All_HU_GQ!N69/All_HU_GQ!M69-1</f>
        <v>-0.42380952380952386</v>
      </c>
      <c r="P69" s="100">
        <f>100*(All_HU_GQ!P69-All_HU_GQ!O69)</f>
        <v>4.4072515829977954</v>
      </c>
      <c r="Q69" s="62"/>
    </row>
    <row r="70" spans="1:17" ht="14.15" customHeight="1" x14ac:dyDescent="0.4">
      <c r="A70" s="10"/>
      <c r="B70" s="9" t="s">
        <v>108</v>
      </c>
      <c r="C70" s="88">
        <f>All_HU_GQ!D70-All_HU_GQ!C70</f>
        <v>251</v>
      </c>
      <c r="D70" s="36">
        <f>All_HU_GQ!D70/All_HU_GQ!C70-1</f>
        <v>3.944680182303939E-2</v>
      </c>
      <c r="E70" s="91">
        <f>All_HU_GQ!F70-All_HU_GQ!E70</f>
        <v>-124</v>
      </c>
      <c r="F70" s="67">
        <f>All_HU_GQ!F70/All_HU_GQ!E70-1</f>
        <v>-0.65608465608465605</v>
      </c>
      <c r="G70" s="88">
        <f>All_HU_GQ!H70-All_HU_GQ!G70</f>
        <v>375</v>
      </c>
      <c r="H70" s="36">
        <f>All_HU_GQ!H70/All_HU_GQ!G70-1</f>
        <v>6.0738581146744464E-2</v>
      </c>
      <c r="I70" s="94">
        <f>All_HU_GQ!J70-All_HU_GQ!I70</f>
        <v>280</v>
      </c>
      <c r="J70" s="68">
        <f>All_HU_GQ!J70/All_HU_GQ!I70-1</f>
        <v>7.7412220071882754E-2</v>
      </c>
      <c r="K70" s="97">
        <f>All_HU_GQ!L70-All_HU_GQ!K70</f>
        <v>300</v>
      </c>
      <c r="L70" s="44">
        <f>All_HU_GQ!L70/All_HU_GQ!K70-1</f>
        <v>0.10312822275696121</v>
      </c>
      <c r="M70" s="94">
        <f>All_HU_GQ!N70-All_HU_GQ!M70</f>
        <v>-20</v>
      </c>
      <c r="N70" s="68">
        <f>All_HU_GQ!N70/All_HU_GQ!M70-1</f>
        <v>-2.8248587570621431E-2</v>
      </c>
      <c r="P70" s="100">
        <f>100*(All_HU_GQ!P70-All_HU_GQ!O70)</f>
        <v>1.9196266823426456</v>
      </c>
      <c r="Q70" s="62"/>
    </row>
    <row r="71" spans="1:17" ht="14.15" customHeight="1" x14ac:dyDescent="0.4">
      <c r="A71" s="10"/>
      <c r="B71" s="9" t="s">
        <v>109</v>
      </c>
      <c r="C71" s="88">
        <f>All_HU_GQ!D71-All_HU_GQ!C71</f>
        <v>900</v>
      </c>
      <c r="D71" s="36">
        <f>All_HU_GQ!D71/All_HU_GQ!C71-1</f>
        <v>0.14619883040935666</v>
      </c>
      <c r="E71" s="91">
        <f>All_HU_GQ!F71-All_HU_GQ!E71</f>
        <v>93</v>
      </c>
      <c r="F71" s="67">
        <f>All_HU_GQ!F71/All_HU_GQ!E71-1</f>
        <v>0.45812807881773399</v>
      </c>
      <c r="G71" s="88">
        <f>All_HU_GQ!H71-All_HU_GQ!G71</f>
        <v>807</v>
      </c>
      <c r="H71" s="36">
        <f>All_HU_GQ!H71/All_HU_GQ!G71-1</f>
        <v>0.13556190156223757</v>
      </c>
      <c r="I71" s="94">
        <f>All_HU_GQ!J71-All_HU_GQ!I71</f>
        <v>-107</v>
      </c>
      <c r="J71" s="68">
        <f>All_HU_GQ!J71/All_HU_GQ!I71-1</f>
        <v>-3.7795831861533014E-2</v>
      </c>
      <c r="K71" s="97">
        <f>All_HU_GQ!L71-All_HU_GQ!K71</f>
        <v>135</v>
      </c>
      <c r="L71" s="44">
        <f>All_HU_GQ!L71/All_HU_GQ!K71-1</f>
        <v>5.4655870445344146E-2</v>
      </c>
      <c r="M71" s="94">
        <f>All_HU_GQ!N71-All_HU_GQ!M71</f>
        <v>-242</v>
      </c>
      <c r="N71" s="68">
        <f>All_HU_GQ!N71/All_HU_GQ!M71-1</f>
        <v>-0.67036011080332414</v>
      </c>
      <c r="P71" s="100">
        <f>100*(All_HU_GQ!P71-All_HU_GQ!O71)</f>
        <v>8.38310222826677</v>
      </c>
      <c r="Q71" s="62"/>
    </row>
    <row r="72" spans="1:17" ht="14.15" customHeight="1" thickBot="1" x14ac:dyDescent="0.45">
      <c r="A72" s="10"/>
      <c r="B72" s="9" t="s">
        <v>70</v>
      </c>
      <c r="C72" s="88">
        <f>All_HU_GQ!D72-All_HU_GQ!C72</f>
        <v>32931</v>
      </c>
      <c r="D72" s="36">
        <f>All_HU_GQ!D72/All_HU_GQ!C72-1</f>
        <v>0.11578951069605203</v>
      </c>
      <c r="E72" s="91">
        <f>All_HU_GQ!F72-All_HU_GQ!E72</f>
        <v>838</v>
      </c>
      <c r="F72" s="67">
        <f>All_HU_GQ!F72/All_HU_GQ!E72-1</f>
        <v>0.74093722369584447</v>
      </c>
      <c r="G72" s="88">
        <f>All_HU_GQ!H72-All_HU_GQ!G72</f>
        <v>32093</v>
      </c>
      <c r="H72" s="36">
        <f>All_HU_GQ!H72/All_HU_GQ!G72-1</f>
        <v>0.11329353662368113</v>
      </c>
      <c r="I72" s="94">
        <f>All_HU_GQ!J72-All_HU_GQ!I72</f>
        <v>5972</v>
      </c>
      <c r="J72" s="68">
        <f>All_HU_GQ!J72/All_HU_GQ!I72-1</f>
        <v>4.097764481466748E-2</v>
      </c>
      <c r="K72" s="97">
        <f>All_HU_GQ!L72-All_HU_GQ!K72</f>
        <v>11534</v>
      </c>
      <c r="L72" s="44">
        <f>All_HU_GQ!L72/All_HU_GQ!K72-1</f>
        <v>9.5371181927929927E-2</v>
      </c>
      <c r="M72" s="94">
        <f>All_HU_GQ!N72-All_HU_GQ!M72</f>
        <v>-5562</v>
      </c>
      <c r="N72" s="68">
        <f>All_HU_GQ!N72/All_HU_GQ!M72-1</f>
        <v>-0.22427419354838707</v>
      </c>
      <c r="P72" s="100">
        <f>100*(All_HU_GQ!P72-All_HU_GQ!O72)</f>
        <v>4.3360659095667771</v>
      </c>
      <c r="Q72" s="62"/>
    </row>
    <row r="73" spans="1:17" ht="14.15" customHeight="1" x14ac:dyDescent="0.4">
      <c r="A73" s="109" t="s">
        <v>10</v>
      </c>
      <c r="B73" s="110"/>
      <c r="C73" s="87">
        <f>All_HU_GQ!D73-All_HU_GQ!C73</f>
        <v>13081</v>
      </c>
      <c r="D73" s="34">
        <f>All_HU_GQ!D73/All_HU_GQ!C73-1</f>
        <v>6.5344229866224346E-2</v>
      </c>
      <c r="E73" s="90">
        <f>All_HU_GQ!F73-All_HU_GQ!E73</f>
        <v>1711</v>
      </c>
      <c r="F73" s="77">
        <f>All_HU_GQ!F73/All_HU_GQ!E73-1</f>
        <v>0.65081780144541646</v>
      </c>
      <c r="G73" s="87">
        <f>All_HU_GQ!H73-All_HU_GQ!G73</f>
        <v>11370</v>
      </c>
      <c r="H73" s="34">
        <f>All_HU_GQ!H73/All_HU_GQ!G73-1</f>
        <v>5.7553010017362016E-2</v>
      </c>
      <c r="I73" s="93">
        <f>All_HU_GQ!J73-All_HU_GQ!I73</f>
        <v>6739</v>
      </c>
      <c r="J73" s="78">
        <f>All_HU_GQ!J73/All_HU_GQ!I73-1</f>
        <v>6.0760429533589955E-2</v>
      </c>
      <c r="K73" s="87">
        <f>All_HU_GQ!L73-All_HU_GQ!K73</f>
        <v>8731</v>
      </c>
      <c r="L73" s="34">
        <f>All_HU_GQ!L73/All_HU_GQ!K73-1</f>
        <v>0.10578029779861642</v>
      </c>
      <c r="M73" s="93">
        <f>All_HU_GQ!N73-All_HU_GQ!M73</f>
        <v>-1992</v>
      </c>
      <c r="N73" s="78">
        <f>All_HU_GQ!N73/All_HU_GQ!M73-1</f>
        <v>-7.0210066262512361E-2</v>
      </c>
      <c r="P73" s="99">
        <f>100*(All_HU_GQ!P73-All_HU_GQ!O73)</f>
        <v>3.1584317099252246</v>
      </c>
      <c r="Q73" s="61"/>
    </row>
    <row r="74" spans="1:17" ht="14.15" customHeight="1" x14ac:dyDescent="0.4">
      <c r="A74" s="10"/>
      <c r="B74" s="9" t="s">
        <v>28</v>
      </c>
      <c r="C74" s="88">
        <f>All_HU_GQ!D74-All_HU_GQ!C74</f>
        <v>1808</v>
      </c>
      <c r="D74" s="36">
        <f>All_HU_GQ!D74/All_HU_GQ!C74-1</f>
        <v>4.5725847243297979E-2</v>
      </c>
      <c r="E74" s="91">
        <f>All_HU_GQ!F74-All_HU_GQ!E74</f>
        <v>43</v>
      </c>
      <c r="F74" s="67">
        <f>All_HU_GQ!F74/All_HU_GQ!E74-1</f>
        <v>0.25903614457831314</v>
      </c>
      <c r="G74" s="88">
        <f>All_HU_GQ!H74-All_HU_GQ!G74</f>
        <v>1765</v>
      </c>
      <c r="H74" s="36">
        <f>All_HU_GQ!H74/All_HU_GQ!G74-1</f>
        <v>4.4826535277086466E-2</v>
      </c>
      <c r="I74" s="94">
        <f>All_HU_GQ!J74-All_HU_GQ!I74</f>
        <v>1039</v>
      </c>
      <c r="J74" s="68">
        <f>All_HU_GQ!J74/All_HU_GQ!I74-1</f>
        <v>4.4280600068189457E-2</v>
      </c>
      <c r="K74" s="97">
        <f>All_HU_GQ!L74-All_HU_GQ!K74</f>
        <v>1857</v>
      </c>
      <c r="L74" s="44">
        <f>All_HU_GQ!L74/All_HU_GQ!K74-1</f>
        <v>0.11079291211741538</v>
      </c>
      <c r="M74" s="94">
        <f>All_HU_GQ!N74-All_HU_GQ!M74</f>
        <v>-818</v>
      </c>
      <c r="N74" s="68">
        <f>All_HU_GQ!N74/All_HU_GQ!M74-1</f>
        <v>-0.12203490974190656</v>
      </c>
      <c r="P74" s="100">
        <f>100*(All_HU_GQ!P74-All_HU_GQ!O74)</f>
        <v>4.5496994745830133</v>
      </c>
      <c r="Q74" s="62"/>
    </row>
    <row r="75" spans="1:17" ht="14.15" customHeight="1" x14ac:dyDescent="0.4">
      <c r="A75" s="10"/>
      <c r="B75" s="9" t="s">
        <v>37</v>
      </c>
      <c r="C75" s="88">
        <f>All_HU_GQ!D75-All_HU_GQ!C75</f>
        <v>-2343</v>
      </c>
      <c r="D75" s="36">
        <f>All_HU_GQ!D75/All_HU_GQ!C75-1</f>
        <v>-0.48599875544492843</v>
      </c>
      <c r="E75" s="91">
        <f>All_HU_GQ!F75-All_HU_GQ!E75</f>
        <v>0</v>
      </c>
      <c r="F75" s="67" t="e">
        <f>All_HU_GQ!F75/All_HU_GQ!E75-1</f>
        <v>#DIV/0!</v>
      </c>
      <c r="G75" s="88">
        <f>All_HU_GQ!H75-All_HU_GQ!G75</f>
        <v>-2343</v>
      </c>
      <c r="H75" s="36">
        <f>All_HU_GQ!H75/All_HU_GQ!G75-1</f>
        <v>-0.48599875544492843</v>
      </c>
      <c r="I75" s="94">
        <f>All_HU_GQ!J75-All_HU_GQ!I75</f>
        <v>-38</v>
      </c>
      <c r="J75" s="68">
        <f>All_HU_GQ!J75/All_HU_GQ!I75-1</f>
        <v>-6.3439065108514159E-2</v>
      </c>
      <c r="K75" s="97">
        <f>All_HU_GQ!L75-All_HU_GQ!K75</f>
        <v>-103</v>
      </c>
      <c r="L75" s="44">
        <f>All_HU_GQ!L75/All_HU_GQ!K75-1</f>
        <v>-0.17913043478260871</v>
      </c>
      <c r="M75" s="94">
        <f>All_HU_GQ!N75-All_HU_GQ!M75</f>
        <v>65</v>
      </c>
      <c r="N75" s="68">
        <f>All_HU_GQ!N75/All_HU_GQ!M75-1</f>
        <v>2.7083333333333335</v>
      </c>
      <c r="P75" s="100">
        <f>100*(All_HU_GQ!P75-All_HU_GQ!O75)</f>
        <v>-11.857849832906309</v>
      </c>
      <c r="Q75" s="62"/>
    </row>
    <row r="76" spans="1:17" ht="14.15" customHeight="1" x14ac:dyDescent="0.4">
      <c r="A76" s="10"/>
      <c r="B76" s="9" t="s">
        <v>93</v>
      </c>
      <c r="C76" s="88">
        <f>All_HU_GQ!D76-All_HU_GQ!C76</f>
        <v>4621</v>
      </c>
      <c r="D76" s="36">
        <f>All_HU_GQ!D76/All_HU_GQ!C76-1</f>
        <v>0.16463588428103182</v>
      </c>
      <c r="E76" s="91">
        <f>All_HU_GQ!F76-All_HU_GQ!E76</f>
        <v>138</v>
      </c>
      <c r="F76" s="67">
        <f>All_HU_GQ!F76/All_HU_GQ!E76-1</f>
        <v>0.19742489270386265</v>
      </c>
      <c r="G76" s="88">
        <f>All_HU_GQ!H76-All_HU_GQ!G76</f>
        <v>4483</v>
      </c>
      <c r="H76" s="36">
        <f>All_HU_GQ!H76/All_HU_GQ!G76-1</f>
        <v>0.16379845810953997</v>
      </c>
      <c r="I76" s="94">
        <f>All_HU_GQ!J76-All_HU_GQ!I76</f>
        <v>1411</v>
      </c>
      <c r="J76" s="68">
        <f>All_HU_GQ!J76/All_HU_GQ!I76-1</f>
        <v>0.11089280100597287</v>
      </c>
      <c r="K76" s="97">
        <f>All_HU_GQ!L76-All_HU_GQ!K76</f>
        <v>1990</v>
      </c>
      <c r="L76" s="44">
        <f>All_HU_GQ!L76/All_HU_GQ!K76-1</f>
        <v>0.17740928947133816</v>
      </c>
      <c r="M76" s="94">
        <f>All_HU_GQ!N76-All_HU_GQ!M76</f>
        <v>-579</v>
      </c>
      <c r="N76" s="68">
        <f>All_HU_GQ!N76/All_HU_GQ!M76-1</f>
        <v>-0.38420703384207033</v>
      </c>
      <c r="P76" s="100">
        <f>100*(All_HU_GQ!P76-All_HU_GQ!O76)</f>
        <v>5.2784962937106661</v>
      </c>
      <c r="Q76" s="62"/>
    </row>
    <row r="77" spans="1:17" ht="14.15" customHeight="1" x14ac:dyDescent="0.4">
      <c r="A77" s="10"/>
      <c r="B77" s="9" t="s">
        <v>94</v>
      </c>
      <c r="C77" s="88">
        <f>All_HU_GQ!D77-All_HU_GQ!C77</f>
        <v>4617</v>
      </c>
      <c r="D77" s="36">
        <f>All_HU_GQ!D77/All_HU_GQ!C77-1</f>
        <v>8.7897652635787304E-2</v>
      </c>
      <c r="E77" s="91">
        <f>All_HU_GQ!F77-All_HU_GQ!E77</f>
        <v>200</v>
      </c>
      <c r="F77" s="67">
        <f>All_HU_GQ!F77/All_HU_GQ!E77-1</f>
        <v>0.99502487562189046</v>
      </c>
      <c r="G77" s="88">
        <f>All_HU_GQ!H77-All_HU_GQ!G77</f>
        <v>4417</v>
      </c>
      <c r="H77" s="36">
        <f>All_HU_GQ!H77/All_HU_GQ!G77-1</f>
        <v>8.4413102472957968E-2</v>
      </c>
      <c r="I77" s="94">
        <f>All_HU_GQ!J77-All_HU_GQ!I77</f>
        <v>3083</v>
      </c>
      <c r="J77" s="68">
        <f>All_HU_GQ!J77/All_HU_GQ!I77-1</f>
        <v>9.5369196028088021E-2</v>
      </c>
      <c r="K77" s="97">
        <f>All_HU_GQ!L77-All_HU_GQ!K77</f>
        <v>2850</v>
      </c>
      <c r="L77" s="44">
        <f>All_HU_GQ!L77/All_HU_GQ!K77-1</f>
        <v>0.12301450276243098</v>
      </c>
      <c r="M77" s="94">
        <f>All_HU_GQ!N77-All_HU_GQ!M77</f>
        <v>233</v>
      </c>
      <c r="N77" s="68">
        <f>All_HU_GQ!N77/All_HU_GQ!M77-1</f>
        <v>2.5439458456163244E-2</v>
      </c>
      <c r="P77" s="100">
        <f>100*(All_HU_GQ!P77-All_HU_GQ!O77)</f>
        <v>1.8087728506672063</v>
      </c>
      <c r="Q77" s="62"/>
    </row>
    <row r="78" spans="1:17" ht="14.15" customHeight="1" thickBot="1" x14ac:dyDescent="0.45">
      <c r="A78" s="10"/>
      <c r="B78" s="9" t="s">
        <v>70</v>
      </c>
      <c r="C78" s="88">
        <f>All_HU_GQ!D78-All_HU_GQ!C78</f>
        <v>4378</v>
      </c>
      <c r="D78" s="36">
        <f>All_HU_GQ!D78/All_HU_GQ!C78-1</f>
        <v>5.8194869068190824E-2</v>
      </c>
      <c r="E78" s="91">
        <f>All_HU_GQ!F78-All_HU_GQ!E78</f>
        <v>1330</v>
      </c>
      <c r="F78" s="67">
        <f>All_HU_GQ!F78/All_HU_GQ!E78-1</f>
        <v>0.85092770313499688</v>
      </c>
      <c r="G78" s="88">
        <f>All_HU_GQ!H78-All_HU_GQ!G78</f>
        <v>3048</v>
      </c>
      <c r="H78" s="36">
        <f>All_HU_GQ!H78/All_HU_GQ!G78-1</f>
        <v>4.1375378391953044E-2</v>
      </c>
      <c r="I78" s="94">
        <f>All_HU_GQ!J78-All_HU_GQ!I78</f>
        <v>1244</v>
      </c>
      <c r="J78" s="68">
        <f>All_HU_GQ!J78/All_HU_GQ!I78-1</f>
        <v>2.976290164365869E-2</v>
      </c>
      <c r="K78" s="97">
        <f>All_HU_GQ!L78-All_HU_GQ!K78</f>
        <v>2137</v>
      </c>
      <c r="L78" s="44">
        <f>All_HU_GQ!L78/All_HU_GQ!K78-1</f>
        <v>6.9342591991693237E-2</v>
      </c>
      <c r="M78" s="94">
        <f>All_HU_GQ!N78-All_HU_GQ!M78</f>
        <v>-893</v>
      </c>
      <c r="N78" s="68">
        <f>All_HU_GQ!N78/All_HU_GQ!M78-1</f>
        <v>-8.1337098096365801E-2</v>
      </c>
      <c r="P78" s="100">
        <f>100*(All_HU_GQ!P78-All_HU_GQ!O78)</f>
        <v>2.833965049942444</v>
      </c>
      <c r="Q78" s="62"/>
    </row>
    <row r="79" spans="1:17" ht="14.15" customHeight="1" x14ac:dyDescent="0.4">
      <c r="A79" s="109" t="s">
        <v>11</v>
      </c>
      <c r="B79" s="110"/>
      <c r="C79" s="87">
        <f>All_HU_GQ!D79-All_HU_GQ!C79</f>
        <v>-732</v>
      </c>
      <c r="D79" s="34">
        <f>All_HU_GQ!D79/All_HU_GQ!C79-1</f>
        <v>-6.8125343186069554E-3</v>
      </c>
      <c r="E79" s="90">
        <f>All_HU_GQ!F79-All_HU_GQ!E79</f>
        <v>-187</v>
      </c>
      <c r="F79" s="77">
        <f>All_HU_GQ!F79/All_HU_GQ!E79-1</f>
        <v>-8.3969465648854991E-2</v>
      </c>
      <c r="G79" s="87">
        <f>All_HU_GQ!H79-All_HU_GQ!G79</f>
        <v>-545</v>
      </c>
      <c r="H79" s="34">
        <f>All_HU_GQ!H79/All_HU_GQ!G79-1</f>
        <v>-5.1795251943509424E-3</v>
      </c>
      <c r="I79" s="93">
        <f>All_HU_GQ!J79-All_HU_GQ!I79</f>
        <v>-758</v>
      </c>
      <c r="J79" s="78">
        <f>All_HU_GQ!J79/All_HU_GQ!I79-1</f>
        <v>-1.3312726123151486E-2</v>
      </c>
      <c r="K79" s="87">
        <f>All_HU_GQ!L79-All_HU_GQ!K79</f>
        <v>1178</v>
      </c>
      <c r="L79" s="34">
        <f>All_HU_GQ!L79/All_HU_GQ!K79-1</f>
        <v>3.3036064838184886E-2</v>
      </c>
      <c r="M79" s="93">
        <f>All_HU_GQ!N79-All_HU_GQ!M79</f>
        <v>-1936</v>
      </c>
      <c r="N79" s="78">
        <f>All_HU_GQ!N79/All_HU_GQ!M79-1</f>
        <v>-9.0977443609022601E-2</v>
      </c>
      <c r="P79" s="99">
        <f>100*(All_HU_GQ!P79-All_HU_GQ!O79)</f>
        <v>2.9418034676029436</v>
      </c>
      <c r="Q79" s="61"/>
    </row>
    <row r="80" spans="1:17" ht="14.15" customHeight="1" x14ac:dyDescent="0.4">
      <c r="A80" s="10"/>
      <c r="B80" s="9" t="s">
        <v>95</v>
      </c>
      <c r="C80" s="88">
        <f>All_HU_GQ!D80-All_HU_GQ!C80</f>
        <v>-195</v>
      </c>
      <c r="D80" s="36">
        <f>All_HU_GQ!D80/All_HU_GQ!C80-1</f>
        <v>-3.8590936077577687E-2</v>
      </c>
      <c r="E80" s="91">
        <f>All_HU_GQ!F80-All_HU_GQ!E80</f>
        <v>-41</v>
      </c>
      <c r="F80" s="67">
        <f>All_HU_GQ!F80/All_HU_GQ!E80-1</f>
        <v>-9.9999999999999978E-2</v>
      </c>
      <c r="G80" s="88">
        <f>All_HU_GQ!H80-All_HU_GQ!G80</f>
        <v>-154</v>
      </c>
      <c r="H80" s="36">
        <f>All_HU_GQ!H80/All_HU_GQ!G80-1</f>
        <v>-3.3168210208916693E-2</v>
      </c>
      <c r="I80" s="94">
        <f>All_HU_GQ!J80-All_HU_GQ!I80</f>
        <v>62</v>
      </c>
      <c r="J80" s="68">
        <f>All_HU_GQ!J80/All_HU_GQ!I80-1</f>
        <v>3.2961190855927747E-2</v>
      </c>
      <c r="K80" s="97">
        <f>All_HU_GQ!L80-All_HU_GQ!K80</f>
        <v>59</v>
      </c>
      <c r="L80" s="44">
        <f>All_HU_GQ!L80/All_HU_GQ!K80-1</f>
        <v>3.6063569682151631E-2</v>
      </c>
      <c r="M80" s="94">
        <f>All_HU_GQ!N80-All_HU_GQ!M80</f>
        <v>3</v>
      </c>
      <c r="N80" s="68">
        <f>All_HU_GQ!N80/All_HU_GQ!M80-1</f>
        <v>1.2244897959183598E-2</v>
      </c>
      <c r="P80" s="100">
        <f>100*(All_HU_GQ!P80-All_HU_GQ!O80)</f>
        <v>0.26121933915091988</v>
      </c>
      <c r="Q80" s="62"/>
    </row>
    <row r="81" spans="1:17" ht="14.15" customHeight="1" x14ac:dyDescent="0.4">
      <c r="A81" s="10"/>
      <c r="B81" s="9" t="s">
        <v>59</v>
      </c>
      <c r="C81" s="88">
        <f>All_HU_GQ!D81-All_HU_GQ!C81</f>
        <v>-252</v>
      </c>
      <c r="D81" s="36">
        <f>All_HU_GQ!D81/All_HU_GQ!C81-1</f>
        <v>-5.8851004203643198E-2</v>
      </c>
      <c r="E81" s="91">
        <f>All_HU_GQ!F81-All_HU_GQ!E81</f>
        <v>105</v>
      </c>
      <c r="F81" s="67">
        <f>All_HU_GQ!F81/All_HU_GQ!E81-1</f>
        <v>4.5652173913043477</v>
      </c>
      <c r="G81" s="88">
        <f>All_HU_GQ!H81-All_HU_GQ!G81</f>
        <v>-357</v>
      </c>
      <c r="H81" s="36">
        <f>All_HU_GQ!H81/All_HU_GQ!G81-1</f>
        <v>-8.3822493543085241E-2</v>
      </c>
      <c r="I81" s="94">
        <f>All_HU_GQ!J81-All_HU_GQ!I81</f>
        <v>-42</v>
      </c>
      <c r="J81" s="68">
        <f>All_HU_GQ!J81/All_HU_GQ!I81-1</f>
        <v>-1.2170385395537497E-2</v>
      </c>
      <c r="K81" s="97">
        <f>All_HU_GQ!L81-All_HU_GQ!K81</f>
        <v>-9</v>
      </c>
      <c r="L81" s="44">
        <f>All_HU_GQ!L81/All_HU_GQ!K81-1</f>
        <v>-5.2724077328646368E-3</v>
      </c>
      <c r="M81" s="94">
        <f>All_HU_GQ!N81-All_HU_GQ!M81</f>
        <v>-33</v>
      </c>
      <c r="N81" s="68">
        <f>All_HU_GQ!N81/All_HU_GQ!M81-1</f>
        <v>-1.8922018348623837E-2</v>
      </c>
      <c r="P81" s="100">
        <f>100*(All_HU_GQ!P81-All_HU_GQ!O81)</f>
        <v>0.34540474831863954</v>
      </c>
      <c r="Q81" s="62"/>
    </row>
    <row r="82" spans="1:17" ht="14.15" customHeight="1" x14ac:dyDescent="0.4">
      <c r="A82" s="10"/>
      <c r="B82" s="9" t="s">
        <v>96</v>
      </c>
      <c r="C82" s="88">
        <f>All_HU_GQ!D82-All_HU_GQ!C82</f>
        <v>1072</v>
      </c>
      <c r="D82" s="36">
        <f>All_HU_GQ!D82/All_HU_GQ!C82-1</f>
        <v>0.10056285178236402</v>
      </c>
      <c r="E82" s="91">
        <f>All_HU_GQ!F82-All_HU_GQ!E82</f>
        <v>-27</v>
      </c>
      <c r="F82" s="67">
        <f>All_HU_GQ!F82/All_HU_GQ!E82-1</f>
        <v>-0.38028169014084512</v>
      </c>
      <c r="G82" s="88">
        <f>All_HU_GQ!H82-All_HU_GQ!G82</f>
        <v>1099</v>
      </c>
      <c r="H82" s="36">
        <f>All_HU_GQ!H82/All_HU_GQ!G82-1</f>
        <v>0.1037869487203702</v>
      </c>
      <c r="I82" s="94">
        <f>All_HU_GQ!J82-All_HU_GQ!I82</f>
        <v>643</v>
      </c>
      <c r="J82" s="68">
        <f>All_HU_GQ!J82/All_HU_GQ!I82-1</f>
        <v>8.3268583268583329E-2</v>
      </c>
      <c r="K82" s="97">
        <f>All_HU_GQ!L82-All_HU_GQ!K82</f>
        <v>558</v>
      </c>
      <c r="L82" s="44">
        <f>All_HU_GQ!L82/All_HU_GQ!K82-1</f>
        <v>0.12774725274725274</v>
      </c>
      <c r="M82" s="94">
        <f>All_HU_GQ!N82-All_HU_GQ!M82</f>
        <v>85</v>
      </c>
      <c r="N82" s="68">
        <f>All_HU_GQ!N82/All_HU_GQ!M82-1</f>
        <v>2.5342874180083408E-2</v>
      </c>
      <c r="P82" s="100">
        <f>100*(All_HU_GQ!P82-All_HU_GQ!O82)</f>
        <v>2.3225681803087705</v>
      </c>
      <c r="Q82" s="62"/>
    </row>
    <row r="83" spans="1:17" ht="14.15" customHeight="1" x14ac:dyDescent="0.4">
      <c r="A83" s="10"/>
      <c r="B83" s="9" t="s">
        <v>64</v>
      </c>
      <c r="C83" s="88">
        <f>All_HU_GQ!D83-All_HU_GQ!C83</f>
        <v>514</v>
      </c>
      <c r="D83" s="36">
        <f>All_HU_GQ!D83/All_HU_GQ!C83-1</f>
        <v>9.1949910554561809E-2</v>
      </c>
      <c r="E83" s="91">
        <f>All_HU_GQ!F83-All_HU_GQ!E83</f>
        <v>26</v>
      </c>
      <c r="F83" s="67">
        <f>All_HU_GQ!F83/All_HU_GQ!E83-1</f>
        <v>0.56521739130434789</v>
      </c>
      <c r="G83" s="88">
        <f>All_HU_GQ!H83-All_HU_GQ!G83</f>
        <v>488</v>
      </c>
      <c r="H83" s="36">
        <f>All_HU_GQ!H83/All_HU_GQ!G83-1</f>
        <v>8.8023088023088114E-2</v>
      </c>
      <c r="I83" s="94">
        <f>All_HU_GQ!J83-All_HU_GQ!I83</f>
        <v>58</v>
      </c>
      <c r="J83" s="68">
        <f>All_HU_GQ!J83/All_HU_GQ!I83-1</f>
        <v>2.7965284474445573E-2</v>
      </c>
      <c r="K83" s="97">
        <f>All_HU_GQ!L83-All_HU_GQ!K83</f>
        <v>156</v>
      </c>
      <c r="L83" s="44">
        <f>All_HU_GQ!L83/All_HU_GQ!K83-1</f>
        <v>8.9706728004600444E-2</v>
      </c>
      <c r="M83" s="94">
        <f>All_HU_GQ!N83-All_HU_GQ!M83</f>
        <v>-98</v>
      </c>
      <c r="N83" s="68">
        <f>All_HU_GQ!N83/All_HU_GQ!M83-1</f>
        <v>-0.29253731343283584</v>
      </c>
      <c r="P83" s="100">
        <f>100*(All_HU_GQ!P83-All_HU_GQ!O83)</f>
        <v>5.0360398826894581</v>
      </c>
      <c r="Q83" s="62"/>
    </row>
    <row r="84" spans="1:17" ht="14.15" customHeight="1" x14ac:dyDescent="0.4">
      <c r="A84" s="10"/>
      <c r="B84" s="9" t="s">
        <v>67</v>
      </c>
      <c r="C84" s="88">
        <f>All_HU_GQ!D84-All_HU_GQ!C84</f>
        <v>-117</v>
      </c>
      <c r="D84" s="36">
        <f>All_HU_GQ!D84/All_HU_GQ!C84-1</f>
        <v>-2.8453307392996119E-2</v>
      </c>
      <c r="E84" s="91">
        <f>All_HU_GQ!F84-All_HU_GQ!E84</f>
        <v>0</v>
      </c>
      <c r="F84" s="67" t="e">
        <f>All_HU_GQ!F84/All_HU_GQ!E84-1</f>
        <v>#DIV/0!</v>
      </c>
      <c r="G84" s="88">
        <f>All_HU_GQ!H84-All_HU_GQ!G84</f>
        <v>-117</v>
      </c>
      <c r="H84" s="36">
        <f>All_HU_GQ!H84/All_HU_GQ!G84-1</f>
        <v>-2.8453307392996119E-2</v>
      </c>
      <c r="I84" s="94">
        <f>All_HU_GQ!J84-All_HU_GQ!I84</f>
        <v>-24</v>
      </c>
      <c r="J84" s="68">
        <f>All_HU_GQ!J84/All_HU_GQ!I84-1</f>
        <v>-1.6393442622950838E-2</v>
      </c>
      <c r="K84" s="97">
        <f>All_HU_GQ!L84-All_HU_GQ!K84</f>
        <v>18</v>
      </c>
      <c r="L84" s="44">
        <f>All_HU_GQ!L84/All_HU_GQ!K84-1</f>
        <v>1.391035548686248E-2</v>
      </c>
      <c r="M84" s="94">
        <f>All_HU_GQ!N84-All_HU_GQ!M84</f>
        <v>-42</v>
      </c>
      <c r="N84" s="68">
        <f>All_HU_GQ!N84/All_HU_GQ!M84-1</f>
        <v>-0.24705882352941178</v>
      </c>
      <c r="P84" s="100">
        <f>100*(All_HU_GQ!P84-All_HU_GQ!O84)</f>
        <v>2.7231329690346029</v>
      </c>
      <c r="Q84" s="62"/>
    </row>
    <row r="85" spans="1:17" ht="14.15" customHeight="1" x14ac:dyDescent="0.4">
      <c r="A85" s="10"/>
      <c r="B85" s="9" t="s">
        <v>97</v>
      </c>
      <c r="C85" s="88">
        <f>All_HU_GQ!D85-All_HU_GQ!C85</f>
        <v>-650</v>
      </c>
      <c r="D85" s="36">
        <f>All_HU_GQ!D85/All_HU_GQ!C85-1</f>
        <v>-6.7322630761263547E-2</v>
      </c>
      <c r="E85" s="91">
        <f>All_HU_GQ!F85-All_HU_GQ!E85</f>
        <v>-397</v>
      </c>
      <c r="F85" s="67">
        <f>All_HU_GQ!F85/All_HU_GQ!E85-1</f>
        <v>-0.25880052151238597</v>
      </c>
      <c r="G85" s="88">
        <f>All_HU_GQ!H85-All_HU_GQ!G85</f>
        <v>-253</v>
      </c>
      <c r="H85" s="36">
        <f>All_HU_GQ!H85/All_HU_GQ!G85-1</f>
        <v>-3.1153798793252085E-2</v>
      </c>
      <c r="I85" s="94">
        <f>All_HU_GQ!J85-All_HU_GQ!I85</f>
        <v>9</v>
      </c>
      <c r="J85" s="68">
        <f>All_HU_GQ!J85/All_HU_GQ!I85-1</f>
        <v>2.6769779892921175E-3</v>
      </c>
      <c r="K85" s="97">
        <f>All_HU_GQ!L85-All_HU_GQ!K85</f>
        <v>-24</v>
      </c>
      <c r="L85" s="44">
        <f>All_HU_GQ!L85/All_HU_GQ!K85-1</f>
        <v>-8.2361015785861191E-3</v>
      </c>
      <c r="M85" s="94">
        <f>All_HU_GQ!N85-All_HU_GQ!M85</f>
        <v>33</v>
      </c>
      <c r="N85" s="68">
        <f>All_HU_GQ!N85/All_HU_GQ!M85-1</f>
        <v>7.3660714285714191E-2</v>
      </c>
      <c r="P85" s="100">
        <f>100*(All_HU_GQ!P85-All_HU_GQ!O85)</f>
        <v>-0.94336143164631681</v>
      </c>
      <c r="Q85" s="62"/>
    </row>
    <row r="86" spans="1:17" ht="14.15" customHeight="1" thickBot="1" x14ac:dyDescent="0.45">
      <c r="A86" s="10"/>
      <c r="B86" s="9" t="s">
        <v>70</v>
      </c>
      <c r="C86" s="88">
        <f>All_HU_GQ!D86-All_HU_GQ!C86</f>
        <v>-1104</v>
      </c>
      <c r="D86" s="36">
        <f>All_HU_GQ!D86/All_HU_GQ!C86-1</f>
        <v>-1.6212167936913491E-2</v>
      </c>
      <c r="E86" s="91">
        <f>All_HU_GQ!F86-All_HU_GQ!E86</f>
        <v>147</v>
      </c>
      <c r="F86" s="67">
        <f>All_HU_GQ!F86/All_HU_GQ!E86-1</f>
        <v>1.0279720279720279</v>
      </c>
      <c r="G86" s="88">
        <f>All_HU_GQ!H86-All_HU_GQ!G86</f>
        <v>-1251</v>
      </c>
      <c r="H86" s="36">
        <f>All_HU_GQ!H86/All_HU_GQ!G86-1</f>
        <v>-1.8409512317155707E-2</v>
      </c>
      <c r="I86" s="94">
        <f>All_HU_GQ!J86-All_HU_GQ!I86</f>
        <v>-1464</v>
      </c>
      <c r="J86" s="68">
        <f>All_HU_GQ!J86/All_HU_GQ!I86-1</f>
        <v>-3.9584685269305697E-2</v>
      </c>
      <c r="K86" s="97">
        <f>All_HU_GQ!L86-All_HU_GQ!K86</f>
        <v>420</v>
      </c>
      <c r="L86" s="44">
        <f>All_HU_GQ!L86/All_HU_GQ!K86-1</f>
        <v>1.9090909090909047E-2</v>
      </c>
      <c r="M86" s="94">
        <f>All_HU_GQ!N86-All_HU_GQ!M86</f>
        <v>-1884</v>
      </c>
      <c r="N86" s="68">
        <f>All_HU_GQ!N86/All_HU_GQ!M86-1</f>
        <v>-0.12573411639081689</v>
      </c>
      <c r="P86" s="100">
        <f>100*(All_HU_GQ!P86-All_HU_GQ!O86)</f>
        <v>3.6341865876259094</v>
      </c>
      <c r="Q86" s="62"/>
    </row>
    <row r="87" spans="1:17" ht="14.15" customHeight="1" x14ac:dyDescent="0.4">
      <c r="A87" s="109" t="s">
        <v>12</v>
      </c>
      <c r="B87" s="110"/>
      <c r="C87" s="87">
        <f>All_HU_GQ!D87-All_HU_GQ!C87</f>
        <v>63170</v>
      </c>
      <c r="D87" s="34">
        <f>All_HU_GQ!D87/All_HU_GQ!C87-1</f>
        <v>6.4441889574532452E-2</v>
      </c>
      <c r="E87" s="90">
        <f>All_HU_GQ!F87-All_HU_GQ!E87</f>
        <v>3361</v>
      </c>
      <c r="F87" s="77">
        <f>All_HU_GQ!F87/All_HU_GQ!E87-1</f>
        <v>0.13923526243837769</v>
      </c>
      <c r="G87" s="87">
        <f>All_HU_GQ!H87-All_HU_GQ!G87</f>
        <v>59809</v>
      </c>
      <c r="H87" s="34">
        <f>All_HU_GQ!H87/All_HU_GQ!G87-1</f>
        <v>6.255360183407177E-2</v>
      </c>
      <c r="I87" s="93">
        <f>All_HU_GQ!J87-All_HU_GQ!I87</f>
        <v>29223</v>
      </c>
      <c r="J87" s="78">
        <f>All_HU_GQ!J87/All_HU_GQ!I87-1</f>
        <v>6.6278982737934644E-2</v>
      </c>
      <c r="K87" s="87">
        <f>All_HU_GQ!L87-All_HU_GQ!K87</f>
        <v>38361</v>
      </c>
      <c r="L87" s="34">
        <f>All_HU_GQ!L87/All_HU_GQ!K87-1</f>
        <v>9.8700663819276446E-2</v>
      </c>
      <c r="M87" s="93">
        <f>All_HU_GQ!N87-All_HU_GQ!M87</f>
        <v>-9138</v>
      </c>
      <c r="N87" s="78">
        <f>All_HU_GQ!N87/All_HU_GQ!M87-1</f>
        <v>-0.17489329939328979</v>
      </c>
      <c r="P87" s="99">
        <f>100*(All_HU_GQ!P87-All_HU_GQ!O87)</f>
        <v>2.6803133096820364</v>
      </c>
      <c r="Q87" s="61"/>
    </row>
    <row r="88" spans="1:17" ht="14.15" customHeight="1" x14ac:dyDescent="0.4">
      <c r="A88" s="10"/>
      <c r="B88" s="9" t="s">
        <v>52</v>
      </c>
      <c r="C88" s="88">
        <f>All_HU_GQ!D88-All_HU_GQ!C88</f>
        <v>16947</v>
      </c>
      <c r="D88" s="36">
        <f>All_HU_GQ!D88/All_HU_GQ!C88-1</f>
        <v>0.48474013901204205</v>
      </c>
      <c r="E88" s="91">
        <f>All_HU_GQ!F88-All_HU_GQ!E88</f>
        <v>21</v>
      </c>
      <c r="F88" s="67">
        <f>All_HU_GQ!F88/All_HU_GQ!E88-1</f>
        <v>4.0384615384615463E-2</v>
      </c>
      <c r="G88" s="88">
        <f>All_HU_GQ!H88-All_HU_GQ!G88</f>
        <v>16926</v>
      </c>
      <c r="H88" s="36">
        <f>All_HU_GQ!H88/All_HU_GQ!G88-1</f>
        <v>0.49144914491449154</v>
      </c>
      <c r="I88" s="94">
        <f>All_HU_GQ!J88-All_HU_GQ!I88</f>
        <v>6795</v>
      </c>
      <c r="J88" s="68">
        <f>All_HU_GQ!J88/All_HU_GQ!I88-1</f>
        <v>0.46142876544886602</v>
      </c>
      <c r="K88" s="97">
        <f>All_HU_GQ!L88-All_HU_GQ!K88</f>
        <v>6582</v>
      </c>
      <c r="L88" s="44">
        <f>All_HU_GQ!L88/All_HU_GQ!K88-1</f>
        <v>0.50348045590147628</v>
      </c>
      <c r="M88" s="94">
        <f>All_HU_GQ!N88-All_HU_GQ!M88</f>
        <v>213</v>
      </c>
      <c r="N88" s="68">
        <f>All_HU_GQ!N88/All_HU_GQ!M88-1</f>
        <v>0.12885662431941913</v>
      </c>
      <c r="P88" s="100">
        <f>100*(All_HU_GQ!P88-All_HU_GQ!O88)</f>
        <v>2.5544433311043835</v>
      </c>
      <c r="Q88" s="62"/>
    </row>
    <row r="89" spans="1:17" ht="14.15" customHeight="1" x14ac:dyDescent="0.4">
      <c r="A89" s="10"/>
      <c r="B89" s="9" t="s">
        <v>54</v>
      </c>
      <c r="C89" s="88">
        <f>All_HU_GQ!D89-All_HU_GQ!C89</f>
        <v>6059</v>
      </c>
      <c r="D89" s="36">
        <f>All_HU_GQ!D89/All_HU_GQ!C89-1</f>
        <v>0.14774085001584947</v>
      </c>
      <c r="E89" s="91">
        <f>All_HU_GQ!F89-All_HU_GQ!E89</f>
        <v>395</v>
      </c>
      <c r="F89" s="67">
        <f>All_HU_GQ!F89/All_HU_GQ!E89-1</f>
        <v>5.8088235294117645</v>
      </c>
      <c r="G89" s="88">
        <f>All_HU_GQ!H89-All_HU_GQ!G89</f>
        <v>5664</v>
      </c>
      <c r="H89" s="36">
        <f>All_HU_GQ!H89/All_HU_GQ!G89-1</f>
        <v>0.13833866595022348</v>
      </c>
      <c r="I89" s="94">
        <f>All_HU_GQ!J89-All_HU_GQ!I89</f>
        <v>2963</v>
      </c>
      <c r="J89" s="68">
        <f>All_HU_GQ!J89/All_HU_GQ!I89-1</f>
        <v>0.14567354965585055</v>
      </c>
      <c r="K89" s="97">
        <f>All_HU_GQ!L89-All_HU_GQ!K89</f>
        <v>2987</v>
      </c>
      <c r="L89" s="44">
        <f>All_HU_GQ!L89/All_HU_GQ!K89-1</f>
        <v>0.16777128735115698</v>
      </c>
      <c r="M89" s="94">
        <f>All_HU_GQ!N89-All_HU_GQ!M89</f>
        <v>-24</v>
      </c>
      <c r="N89" s="68">
        <f>All_HU_GQ!N89/All_HU_GQ!M89-1</f>
        <v>-9.4637223974763929E-3</v>
      </c>
      <c r="P89" s="100">
        <f>100*(All_HU_GQ!P89-All_HU_GQ!O89)</f>
        <v>1.6883153324775191</v>
      </c>
      <c r="Q89" s="62"/>
    </row>
    <row r="90" spans="1:17" ht="14.15" customHeight="1" x14ac:dyDescent="0.4">
      <c r="A90" s="10"/>
      <c r="B90" s="9" t="s">
        <v>63</v>
      </c>
      <c r="C90" s="88">
        <f>All_HU_GQ!D90-All_HU_GQ!C90</f>
        <v>8875</v>
      </c>
      <c r="D90" s="36">
        <f>All_HU_GQ!D90/All_HU_GQ!C90-1</f>
        <v>0.35135991131873778</v>
      </c>
      <c r="E90" s="91">
        <f>All_HU_GQ!F90-All_HU_GQ!E90</f>
        <v>-7</v>
      </c>
      <c r="F90" s="67">
        <f>All_HU_GQ!F90/All_HU_GQ!E90-1</f>
        <v>-0.11111111111111116</v>
      </c>
      <c r="G90" s="88">
        <f>All_HU_GQ!H90-All_HU_GQ!G90</f>
        <v>8882</v>
      </c>
      <c r="H90" s="36">
        <f>All_HU_GQ!H90/All_HU_GQ!G90-1</f>
        <v>0.35251627242419437</v>
      </c>
      <c r="I90" s="94">
        <f>All_HU_GQ!J90-All_HU_GQ!I90</f>
        <v>2811</v>
      </c>
      <c r="J90" s="68">
        <f>All_HU_GQ!J90/All_HU_GQ!I90-1</f>
        <v>0.2648139425341498</v>
      </c>
      <c r="K90" s="97">
        <f>All_HU_GQ!L90-All_HU_GQ!K90</f>
        <v>3347</v>
      </c>
      <c r="L90" s="44">
        <f>All_HU_GQ!L90/All_HU_GQ!K90-1</f>
        <v>0.37106430155210646</v>
      </c>
      <c r="M90" s="94">
        <f>All_HU_GQ!N90-All_HU_GQ!M90</f>
        <v>-536</v>
      </c>
      <c r="N90" s="68">
        <f>All_HU_GQ!N90/All_HU_GQ!M90-1</f>
        <v>-0.33605015673981187</v>
      </c>
      <c r="P90" s="100">
        <f>100*(All_HU_GQ!P90-All_HU_GQ!O90)</f>
        <v>7.1382261160581546</v>
      </c>
      <c r="Q90" s="62"/>
    </row>
    <row r="91" spans="1:17" ht="14.15" customHeight="1" x14ac:dyDescent="0.4">
      <c r="A91" s="10"/>
      <c r="B91" s="9" t="s">
        <v>98</v>
      </c>
      <c r="C91" s="88">
        <f>All_HU_GQ!D91-All_HU_GQ!C91</f>
        <v>-1039</v>
      </c>
      <c r="D91" s="36">
        <f>All_HU_GQ!D91/All_HU_GQ!C91-1</f>
        <v>-0.18382873319179049</v>
      </c>
      <c r="E91" s="91">
        <f>All_HU_GQ!F91-All_HU_GQ!E91</f>
        <v>-306</v>
      </c>
      <c r="F91" s="67">
        <f>All_HU_GQ!F91/All_HU_GQ!E91-1</f>
        <v>-1</v>
      </c>
      <c r="G91" s="88">
        <f>All_HU_GQ!H91-All_HU_GQ!G91</f>
        <v>-733</v>
      </c>
      <c r="H91" s="36">
        <f>All_HU_GQ!H91/All_HU_GQ!G91-1</f>
        <v>-0.13711185933408154</v>
      </c>
      <c r="I91" s="94">
        <f>All_HU_GQ!J91-All_HU_GQ!I91</f>
        <v>-21</v>
      </c>
      <c r="J91" s="68">
        <f>All_HU_GQ!J91/All_HU_GQ!I91-1</f>
        <v>-9.8268600842302822E-3</v>
      </c>
      <c r="K91" s="97">
        <f>All_HU_GQ!L91-All_HU_GQ!K91</f>
        <v>-19</v>
      </c>
      <c r="L91" s="44">
        <f>All_HU_GQ!L91/All_HU_GQ!K91-1</f>
        <v>-1.0399562123700079E-2</v>
      </c>
      <c r="M91" s="94">
        <f>All_HU_GQ!N91-All_HU_GQ!M91</f>
        <v>-2</v>
      </c>
      <c r="N91" s="68">
        <f>All_HU_GQ!N91/All_HU_GQ!M91-1</f>
        <v>-6.4516129032258229E-3</v>
      </c>
      <c r="P91" s="100">
        <f>100*(All_HU_GQ!P91-All_HU_GQ!O91)</f>
        <v>-4.9448328266132879E-2</v>
      </c>
      <c r="Q91" s="62"/>
    </row>
    <row r="92" spans="1:17" ht="14.15" customHeight="1" x14ac:dyDescent="0.4">
      <c r="A92" s="10"/>
      <c r="B92" s="9" t="s">
        <v>99</v>
      </c>
      <c r="C92" s="88">
        <f>All_HU_GQ!D92-All_HU_GQ!C92</f>
        <v>22513</v>
      </c>
      <c r="D92" s="36">
        <f>All_HU_GQ!D92/All_HU_GQ!C92-1</f>
        <v>4.3284574979427726E-2</v>
      </c>
      <c r="E92" s="91">
        <f>All_HU_GQ!F92-All_HU_GQ!E92</f>
        <v>2428</v>
      </c>
      <c r="F92" s="67">
        <f>All_HU_GQ!F92/All_HU_GQ!E92-1</f>
        <v>0.1172606973824013</v>
      </c>
      <c r="G92" s="88">
        <f>All_HU_GQ!H92-All_HU_GQ!G92</f>
        <v>20085</v>
      </c>
      <c r="H92" s="36">
        <f>All_HU_GQ!H92/All_HU_GQ!G92-1</f>
        <v>4.0217456598786505E-2</v>
      </c>
      <c r="I92" s="94">
        <f>All_HU_GQ!J92-All_HU_GQ!I92</f>
        <v>13036</v>
      </c>
      <c r="J92" s="68">
        <f>All_HU_GQ!J92/All_HU_GQ!I92-1</f>
        <v>5.6736971300737293E-2</v>
      </c>
      <c r="K92" s="97">
        <f>All_HU_GQ!L92-All_HU_GQ!K92</f>
        <v>17880</v>
      </c>
      <c r="L92" s="44">
        <f>All_HU_GQ!L92/All_HU_GQ!K92-1</f>
        <v>8.705389746336234E-2</v>
      </c>
      <c r="M92" s="94">
        <f>All_HU_GQ!N92-All_HU_GQ!M92</f>
        <v>-4844</v>
      </c>
      <c r="N92" s="68">
        <f>All_HU_GQ!N92/All_HU_GQ!M92-1</f>
        <v>-0.19875266699491223</v>
      </c>
      <c r="P92" s="100">
        <f>100*(All_HU_GQ!P92-All_HU_GQ!O92)</f>
        <v>2.5645983346409551</v>
      </c>
      <c r="Q92" s="62"/>
    </row>
    <row r="93" spans="1:17" ht="14.15" customHeight="1" thickBot="1" x14ac:dyDescent="0.45">
      <c r="A93" s="10"/>
      <c r="B93" s="9" t="s">
        <v>70</v>
      </c>
      <c r="C93" s="88">
        <f>All_HU_GQ!D93-All_HU_GQ!C93</f>
        <v>9815</v>
      </c>
      <c r="D93" s="36">
        <f>All_HU_GQ!D93/All_HU_GQ!C93-1</f>
        <v>2.7783753793197086E-2</v>
      </c>
      <c r="E93" s="91">
        <f>All_HU_GQ!F93-All_HU_GQ!E93</f>
        <v>830</v>
      </c>
      <c r="F93" s="67">
        <f>All_HU_GQ!F93/All_HU_GQ!E93-1</f>
        <v>0.33521809369951527</v>
      </c>
      <c r="G93" s="88">
        <f>All_HU_GQ!H93-All_HU_GQ!G93</f>
        <v>8985</v>
      </c>
      <c r="H93" s="36">
        <f>All_HU_GQ!H93/All_HU_GQ!G93-1</f>
        <v>2.5613761018050685E-2</v>
      </c>
      <c r="I93" s="94">
        <f>All_HU_GQ!J93-All_HU_GQ!I93</f>
        <v>3639</v>
      </c>
      <c r="J93" s="68">
        <f>All_HU_GQ!J93/All_HU_GQ!I93-1</f>
        <v>2.2280182943629212E-2</v>
      </c>
      <c r="K93" s="97">
        <f>All_HU_GQ!L93-All_HU_GQ!K93</f>
        <v>7584</v>
      </c>
      <c r="L93" s="44">
        <f>All_HU_GQ!L93/All_HU_GQ!K93-1</f>
        <v>5.357975499131018E-2</v>
      </c>
      <c r="M93" s="94">
        <f>All_HU_GQ!N93-All_HU_GQ!M93</f>
        <v>-3945</v>
      </c>
      <c r="N93" s="68">
        <f>All_HU_GQ!N93/All_HU_GQ!M93-1</f>
        <v>-0.18110453105632829</v>
      </c>
      <c r="P93" s="100">
        <f>100*(All_HU_GQ!P93-All_HU_GQ!O93)</f>
        <v>2.6534001874976454</v>
      </c>
      <c r="Q93" s="62"/>
    </row>
    <row r="94" spans="1:17" ht="14.15" customHeight="1" x14ac:dyDescent="0.4">
      <c r="A94" s="109" t="s">
        <v>14</v>
      </c>
      <c r="B94" s="110"/>
      <c r="C94" s="87">
        <f>All_HU_GQ!D94-All_HU_GQ!C94</f>
        <v>49494</v>
      </c>
      <c r="D94" s="34">
        <f>All_HU_GQ!D94/All_HU_GQ!C94-1</f>
        <v>0.13171354818106829</v>
      </c>
      <c r="E94" s="90">
        <f>All_HU_GQ!F94-All_HU_GQ!E94</f>
        <v>-3475</v>
      </c>
      <c r="F94" s="77">
        <f>All_HU_GQ!F94/All_HU_GQ!E94-1</f>
        <v>-0.13240617260430554</v>
      </c>
      <c r="G94" s="87">
        <f>All_HU_GQ!H94-All_HU_GQ!G94</f>
        <v>52969</v>
      </c>
      <c r="H94" s="34">
        <f>All_HU_GQ!H94/All_HU_GQ!G94-1</f>
        <v>0.15154566912238043</v>
      </c>
      <c r="I94" s="93">
        <f>All_HU_GQ!J94-All_HU_GQ!I94</f>
        <v>13656</v>
      </c>
      <c r="J94" s="78">
        <f>All_HU_GQ!J94/All_HU_GQ!I94-1</f>
        <v>8.5767042242906211E-2</v>
      </c>
      <c r="K94" s="87">
        <f>All_HU_GQ!L94-All_HU_GQ!K94</f>
        <v>21073</v>
      </c>
      <c r="L94" s="34">
        <f>All_HU_GQ!L94/All_HU_GQ!K94-1</f>
        <v>0.16779202165777529</v>
      </c>
      <c r="M94" s="93">
        <f>All_HU_GQ!N94-All_HU_GQ!M94</f>
        <v>-7417</v>
      </c>
      <c r="N94" s="78">
        <f>All_HU_GQ!N94/All_HU_GQ!M94-1</f>
        <v>-0.22053401522359661</v>
      </c>
      <c r="P94" s="99">
        <f>100*(All_HU_GQ!P94-All_HU_GQ!O94)</f>
        <v>5.9588363844522814</v>
      </c>
      <c r="Q94" s="61"/>
    </row>
    <row r="95" spans="1:17" ht="14.15" customHeight="1" x14ac:dyDescent="0.4">
      <c r="A95" s="10"/>
      <c r="B95" s="9" t="s">
        <v>23</v>
      </c>
      <c r="C95" s="88">
        <f>All_HU_GQ!D95-All_HU_GQ!C95</f>
        <v>2560</v>
      </c>
      <c r="D95" s="36">
        <f>All_HU_GQ!D95/All_HU_GQ!C95-1</f>
        <v>7.2019355201710544E-2</v>
      </c>
      <c r="E95" s="91">
        <f>All_HU_GQ!F95-All_HU_GQ!E95</f>
        <v>24</v>
      </c>
      <c r="F95" s="67">
        <f>All_HU_GQ!F95/All_HU_GQ!E95-1</f>
        <v>8.4805653710247286E-2</v>
      </c>
      <c r="G95" s="88">
        <f>All_HU_GQ!H95-All_HU_GQ!G95</f>
        <v>2536</v>
      </c>
      <c r="H95" s="36">
        <f>All_HU_GQ!H95/All_HU_GQ!G95-1</f>
        <v>7.1916739925701245E-2</v>
      </c>
      <c r="I95" s="94">
        <f>All_HU_GQ!J95-All_HU_GQ!I95</f>
        <v>-443</v>
      </c>
      <c r="J95" s="68">
        <f>All_HU_GQ!J95/All_HU_GQ!I95-1</f>
        <v>-1.9891338511966228E-2</v>
      </c>
      <c r="K95" s="97">
        <f>All_HU_GQ!L95-All_HU_GQ!K95</f>
        <v>1433</v>
      </c>
      <c r="L95" s="44">
        <f>All_HU_GQ!L95/All_HU_GQ!K95-1</f>
        <v>9.3269981775579325E-2</v>
      </c>
      <c r="M95" s="94">
        <f>All_HU_GQ!N95-All_HU_GQ!M95</f>
        <v>-1876</v>
      </c>
      <c r="N95" s="68">
        <f>All_HU_GQ!N95/All_HU_GQ!M95-1</f>
        <v>-0.27160851310264944</v>
      </c>
      <c r="P95" s="100">
        <f>100*(All_HU_GQ!P95-All_HU_GQ!O95)</f>
        <v>7.9650473011629526</v>
      </c>
      <c r="Q95" s="62"/>
    </row>
    <row r="96" spans="1:17" ht="14.15" customHeight="1" x14ac:dyDescent="0.4">
      <c r="A96" s="10"/>
      <c r="B96" s="9" t="s">
        <v>31</v>
      </c>
      <c r="C96" s="88">
        <f>All_HU_GQ!D96-All_HU_GQ!C96</f>
        <v>5087</v>
      </c>
      <c r="D96" s="36">
        <f>All_HU_GQ!D96/All_HU_GQ!C96-1</f>
        <v>0.10473327705832691</v>
      </c>
      <c r="E96" s="91">
        <f>All_HU_GQ!F96-All_HU_GQ!E96</f>
        <v>110</v>
      </c>
      <c r="F96" s="67">
        <f>All_HU_GQ!F96/All_HU_GQ!E96-1</f>
        <v>0.39007092198581561</v>
      </c>
      <c r="G96" s="88">
        <f>All_HU_GQ!H96-All_HU_GQ!G96</f>
        <v>4977</v>
      </c>
      <c r="H96" s="36">
        <f>All_HU_GQ!H96/All_HU_GQ!G96-1</f>
        <v>0.10306695106546004</v>
      </c>
      <c r="I96" s="94">
        <f>All_HU_GQ!J96-All_HU_GQ!I96</f>
        <v>1112</v>
      </c>
      <c r="J96" s="68">
        <f>All_HU_GQ!J96/All_HU_GQ!I96-1</f>
        <v>4.96428571428571E-2</v>
      </c>
      <c r="K96" s="97">
        <f>All_HU_GQ!L96-All_HU_GQ!K96</f>
        <v>2126</v>
      </c>
      <c r="L96" s="44">
        <f>All_HU_GQ!L96/All_HU_GQ!K96-1</f>
        <v>0.12044643362982277</v>
      </c>
      <c r="M96" s="94">
        <f>All_HU_GQ!N96-All_HU_GQ!M96</f>
        <v>-1014</v>
      </c>
      <c r="N96" s="68">
        <f>All_HU_GQ!N96/All_HU_GQ!M96-1</f>
        <v>-0.21351863550221095</v>
      </c>
      <c r="P96" s="100">
        <f>100*(All_HU_GQ!P96-All_HU_GQ!O96)</f>
        <v>5.315387583240172</v>
      </c>
      <c r="Q96" s="62"/>
    </row>
    <row r="97" spans="1:17" ht="14.15" customHeight="1" x14ac:dyDescent="0.4">
      <c r="A97" s="10"/>
      <c r="B97" s="9" t="s">
        <v>100</v>
      </c>
      <c r="C97" s="88">
        <f>All_HU_GQ!D97-All_HU_GQ!C97</f>
        <v>1393</v>
      </c>
      <c r="D97" s="36">
        <f>All_HU_GQ!D97/All_HU_GQ!C97-1</f>
        <v>0.1178012684989429</v>
      </c>
      <c r="E97" s="91">
        <f>All_HU_GQ!F97-All_HU_GQ!E97</f>
        <v>0</v>
      </c>
      <c r="F97" s="67" t="e">
        <f>All_HU_GQ!F97/All_HU_GQ!E97-1</f>
        <v>#DIV/0!</v>
      </c>
      <c r="G97" s="88">
        <f>All_HU_GQ!H97-All_HU_GQ!G97</f>
        <v>1393</v>
      </c>
      <c r="H97" s="36">
        <f>All_HU_GQ!H97/All_HU_GQ!G97-1</f>
        <v>0.1178012684989429</v>
      </c>
      <c r="I97" s="94">
        <f>All_HU_GQ!J97-All_HU_GQ!I97</f>
        <v>75</v>
      </c>
      <c r="J97" s="68">
        <f>All_HU_GQ!J97/All_HU_GQ!I97-1</f>
        <v>1.5638031693077536E-2</v>
      </c>
      <c r="K97" s="97">
        <f>All_HU_GQ!L97-All_HU_GQ!K97</f>
        <v>452</v>
      </c>
      <c r="L97" s="44">
        <f>All_HU_GQ!L97/All_HU_GQ!K97-1</f>
        <v>0.11451735495312887</v>
      </c>
      <c r="M97" s="94">
        <f>All_HU_GQ!N97-All_HU_GQ!M97</f>
        <v>-377</v>
      </c>
      <c r="N97" s="68">
        <f>All_HU_GQ!N97/All_HU_GQ!M97-1</f>
        <v>-0.44405182567726742</v>
      </c>
      <c r="P97" s="100">
        <f>100*(All_HU_GQ!P97-All_HU_GQ!O97)</f>
        <v>8.0122498235972621</v>
      </c>
      <c r="Q97" s="62"/>
    </row>
    <row r="98" spans="1:17" ht="14.15" customHeight="1" x14ac:dyDescent="0.4">
      <c r="A98" s="10"/>
      <c r="B98" s="9" t="s">
        <v>101</v>
      </c>
      <c r="C98" s="88">
        <f>All_HU_GQ!D98-All_HU_GQ!C98</f>
        <v>-996</v>
      </c>
      <c r="D98" s="36">
        <f>All_HU_GQ!D98/All_HU_GQ!C98-1</f>
        <v>-5.9888160663820522E-2</v>
      </c>
      <c r="E98" s="91">
        <f>All_HU_GQ!F98-All_HU_GQ!E98</f>
        <v>-1314</v>
      </c>
      <c r="F98" s="67">
        <f>All_HU_GQ!F98/All_HU_GQ!E98-1</f>
        <v>-0.18002466091245373</v>
      </c>
      <c r="G98" s="88">
        <f>All_HU_GQ!H98-All_HU_GQ!G98</f>
        <v>318</v>
      </c>
      <c r="H98" s="36">
        <f>All_HU_GQ!H98/All_HU_GQ!G98-1</f>
        <v>3.407629661380196E-2</v>
      </c>
      <c r="I98" s="94">
        <f>All_HU_GQ!J98-All_HU_GQ!I98</f>
        <v>522</v>
      </c>
      <c r="J98" s="68">
        <f>All_HU_GQ!J98/All_HU_GQ!I98-1</f>
        <v>0.14142508805201848</v>
      </c>
      <c r="K98" s="97">
        <f>All_HU_GQ!L98-All_HU_GQ!K98</f>
        <v>540</v>
      </c>
      <c r="L98" s="44">
        <f>All_HU_GQ!L98/All_HU_GQ!K98-1</f>
        <v>0.18096514745308312</v>
      </c>
      <c r="M98" s="94">
        <f>All_HU_GQ!N98-All_HU_GQ!M98</f>
        <v>-18</v>
      </c>
      <c r="N98" s="68">
        <f>All_HU_GQ!N98/All_HU_GQ!M98-1</f>
        <v>-2.5459688826025451E-2</v>
      </c>
      <c r="P98" s="100">
        <f>100*(All_HU_GQ!P98-All_HU_GQ!O98)</f>
        <v>2.8005586815280648</v>
      </c>
      <c r="Q98" s="62"/>
    </row>
    <row r="99" spans="1:17" ht="14.15" customHeight="1" x14ac:dyDescent="0.4">
      <c r="A99" s="10"/>
      <c r="B99" s="9" t="s">
        <v>41</v>
      </c>
      <c r="C99" s="88">
        <f>All_HU_GQ!D99-All_HU_GQ!C99</f>
        <v>1249</v>
      </c>
      <c r="D99" s="36">
        <f>All_HU_GQ!D99/All_HU_GQ!C99-1</f>
        <v>4.8911340852130225E-2</v>
      </c>
      <c r="E99" s="91">
        <f>All_HU_GQ!F99-All_HU_GQ!E99</f>
        <v>-2345</v>
      </c>
      <c r="F99" s="67">
        <f>All_HU_GQ!F99/All_HU_GQ!E99-1</f>
        <v>-0.13248587570621473</v>
      </c>
      <c r="G99" s="88">
        <f>All_HU_GQ!H99-All_HU_GQ!G99</f>
        <v>3594</v>
      </c>
      <c r="H99" s="36">
        <f>All_HU_GQ!H99/All_HU_GQ!G99-1</f>
        <v>0.45865237366003053</v>
      </c>
      <c r="I99" s="94">
        <f>All_HU_GQ!J99-All_HU_GQ!I99</f>
        <v>1239</v>
      </c>
      <c r="J99" s="68">
        <f>All_HU_GQ!J99/All_HU_GQ!I99-1</f>
        <v>0.23717457886676874</v>
      </c>
      <c r="K99" s="97">
        <f>All_HU_GQ!L99-All_HU_GQ!K99</f>
        <v>1536</v>
      </c>
      <c r="L99" s="44">
        <f>All_HU_GQ!L99/All_HU_GQ!K99-1</f>
        <v>0.46126126126126121</v>
      </c>
      <c r="M99" s="94">
        <f>All_HU_GQ!N99-All_HU_GQ!M99</f>
        <v>-297</v>
      </c>
      <c r="N99" s="68">
        <f>All_HU_GQ!N99/All_HU_GQ!M99-1</f>
        <v>-0.15681098204857447</v>
      </c>
      <c r="P99" s="100">
        <f>100*(All_HU_GQ!P99-All_HU_GQ!O99)</f>
        <v>11.545855676522665</v>
      </c>
      <c r="Q99" s="62"/>
    </row>
    <row r="100" spans="1:17" ht="14.15" customHeight="1" x14ac:dyDescent="0.4">
      <c r="A100" s="10"/>
      <c r="B100" s="9" t="s">
        <v>47</v>
      </c>
      <c r="C100" s="88">
        <f>All_HU_GQ!D100-All_HU_GQ!C100</f>
        <v>0</v>
      </c>
      <c r="D100" s="36" t="e">
        <f>All_HU_GQ!D100/All_HU_GQ!C100-1</f>
        <v>#DIV/0!</v>
      </c>
      <c r="E100" s="91">
        <f>All_HU_GQ!F100-All_HU_GQ!E100</f>
        <v>0</v>
      </c>
      <c r="F100" s="67" t="e">
        <f>All_HU_GQ!F100/All_HU_GQ!E100-1</f>
        <v>#DIV/0!</v>
      </c>
      <c r="G100" s="88">
        <f>All_HU_GQ!H100-All_HU_GQ!G100</f>
        <v>0</v>
      </c>
      <c r="H100" s="36" t="e">
        <f>All_HU_GQ!H100/All_HU_GQ!G100-1</f>
        <v>#DIV/0!</v>
      </c>
      <c r="I100" s="94">
        <f>All_HU_GQ!J100-All_HU_GQ!I100</f>
        <v>0</v>
      </c>
      <c r="J100" s="68" t="e">
        <f>All_HU_GQ!J100/All_HU_GQ!I100-1</f>
        <v>#DIV/0!</v>
      </c>
      <c r="K100" s="97">
        <f>All_HU_GQ!L100-All_HU_GQ!K100</f>
        <v>0</v>
      </c>
      <c r="L100" s="44" t="e">
        <f>All_HU_GQ!L100/All_HU_GQ!K100-1</f>
        <v>#DIV/0!</v>
      </c>
      <c r="M100" s="94">
        <f>All_HU_GQ!N100-All_HU_GQ!M100</f>
        <v>0</v>
      </c>
      <c r="N100" s="68" t="e">
        <f>All_HU_GQ!N100/All_HU_GQ!M100-1</f>
        <v>#DIV/0!</v>
      </c>
      <c r="P100" s="100" t="e">
        <f>100*(All_HU_GQ!P100-All_HU_GQ!O100)</f>
        <v>#DIV/0!</v>
      </c>
      <c r="Q100" s="62"/>
    </row>
    <row r="101" spans="1:17" ht="14.15" customHeight="1" x14ac:dyDescent="0.4">
      <c r="A101" s="10"/>
      <c r="B101" s="9" t="s">
        <v>50</v>
      </c>
      <c r="C101" s="88">
        <f>All_HU_GQ!D101-All_HU_GQ!C101</f>
        <v>-209</v>
      </c>
      <c r="D101" s="36">
        <f>All_HU_GQ!D101/All_HU_GQ!C101-1</f>
        <v>-0.10717948717948722</v>
      </c>
      <c r="E101" s="91">
        <f>All_HU_GQ!F101-All_HU_GQ!E101</f>
        <v>0</v>
      </c>
      <c r="F101" s="67" t="e">
        <f>All_HU_GQ!F101/All_HU_GQ!E101-1</f>
        <v>#DIV/0!</v>
      </c>
      <c r="G101" s="88">
        <f>All_HU_GQ!H101-All_HU_GQ!G101</f>
        <v>-209</v>
      </c>
      <c r="H101" s="36">
        <f>All_HU_GQ!H101/All_HU_GQ!G101-1</f>
        <v>-0.10717948717948722</v>
      </c>
      <c r="I101" s="94">
        <f>All_HU_GQ!J101-All_HU_GQ!I101</f>
        <v>-76</v>
      </c>
      <c r="J101" s="68">
        <f>All_HU_GQ!J101/All_HU_GQ!I101-1</f>
        <v>-8.6560364464692507E-2</v>
      </c>
      <c r="K101" s="97">
        <f>All_HU_GQ!L101-All_HU_GQ!K101</f>
        <v>-86</v>
      </c>
      <c r="L101" s="44">
        <f>All_HU_GQ!L101/All_HU_GQ!K101-1</f>
        <v>-0.11375661375661372</v>
      </c>
      <c r="M101" s="94">
        <f>All_HU_GQ!N101-All_HU_GQ!M101</f>
        <v>10</v>
      </c>
      <c r="N101" s="68">
        <f>All_HU_GQ!N101/All_HU_GQ!M101-1</f>
        <v>8.1967213114754189E-2</v>
      </c>
      <c r="P101" s="100">
        <f>100*(All_HU_GQ!P101-All_HU_GQ!O101)</f>
        <v>-2.5636364669192613</v>
      </c>
      <c r="Q101" s="62"/>
    </row>
    <row r="102" spans="1:17" ht="14.15" customHeight="1" x14ac:dyDescent="0.4">
      <c r="A102" s="10"/>
      <c r="B102" s="9" t="s">
        <v>51</v>
      </c>
      <c r="C102" s="88">
        <f>All_HU_GQ!D102-All_HU_GQ!C102</f>
        <v>-350</v>
      </c>
      <c r="D102" s="36">
        <f>All_HU_GQ!D102/All_HU_GQ!C102-1</f>
        <v>-0.24544179523141652</v>
      </c>
      <c r="E102" s="91">
        <f>All_HU_GQ!F102-All_HU_GQ!E102</f>
        <v>0</v>
      </c>
      <c r="F102" s="67" t="e">
        <f>All_HU_GQ!F102/All_HU_GQ!E102-1</f>
        <v>#DIV/0!</v>
      </c>
      <c r="G102" s="88">
        <f>All_HU_GQ!H102-All_HU_GQ!G102</f>
        <v>-350</v>
      </c>
      <c r="H102" s="36">
        <f>All_HU_GQ!H102/All_HU_GQ!G102-1</f>
        <v>-0.24544179523141652</v>
      </c>
      <c r="I102" s="94">
        <f>All_HU_GQ!J102-All_HU_GQ!I102</f>
        <v>-105</v>
      </c>
      <c r="J102" s="68">
        <f>All_HU_GQ!J102/All_HU_GQ!I102-1</f>
        <v>-0.16535433070866146</v>
      </c>
      <c r="K102" s="97">
        <f>All_HU_GQ!L102-All_HU_GQ!K102</f>
        <v>-64</v>
      </c>
      <c r="L102" s="44">
        <f>All_HU_GQ!L102/All_HU_GQ!K102-1</f>
        <v>-0.13141683778234081</v>
      </c>
      <c r="M102" s="94">
        <f>All_HU_GQ!N102-All_HU_GQ!M102</f>
        <v>-41</v>
      </c>
      <c r="N102" s="68">
        <f>All_HU_GQ!N102/All_HU_GQ!M102-1</f>
        <v>-0.27702702702702697</v>
      </c>
      <c r="P102" s="100">
        <f>100*(All_HU_GQ!P102-All_HU_GQ!O102)</f>
        <v>3.1184073688902192</v>
      </c>
      <c r="Q102" s="62"/>
    </row>
    <row r="103" spans="1:17" ht="14.15" customHeight="1" x14ac:dyDescent="0.4">
      <c r="A103" s="10"/>
      <c r="B103" s="9" t="s">
        <v>9</v>
      </c>
      <c r="C103" s="88">
        <f>All_HU_GQ!D103-All_HU_GQ!C103</f>
        <v>14643</v>
      </c>
      <c r="D103" s="36">
        <f>All_HU_GQ!D103/All_HU_GQ!C103-1</f>
        <v>0.33676003863667714</v>
      </c>
      <c r="E103" s="91">
        <f>All_HU_GQ!F103-All_HU_GQ!E103</f>
        <v>10</v>
      </c>
      <c r="F103" s="67" t="e">
        <f>All_HU_GQ!F103/All_HU_GQ!E103-1</f>
        <v>#DIV/0!</v>
      </c>
      <c r="G103" s="88">
        <f>All_HU_GQ!H103-All_HU_GQ!G103</f>
        <v>14633</v>
      </c>
      <c r="H103" s="36">
        <f>All_HU_GQ!H103/All_HU_GQ!G103-1</f>
        <v>0.33653005841497641</v>
      </c>
      <c r="I103" s="94">
        <f>All_HU_GQ!J103-All_HU_GQ!I103</f>
        <v>3715</v>
      </c>
      <c r="J103" s="68">
        <f>All_HU_GQ!J103/All_HU_GQ!I103-1</f>
        <v>0.21548723897911826</v>
      </c>
      <c r="K103" s="97">
        <f>All_HU_GQ!L103-All_HU_GQ!K103</f>
        <v>4575</v>
      </c>
      <c r="L103" s="44">
        <f>All_HU_GQ!L103/All_HU_GQ!K103-1</f>
        <v>0.31861550247231696</v>
      </c>
      <c r="M103" s="94">
        <f>All_HU_GQ!N103-All_HU_GQ!M103</f>
        <v>-860</v>
      </c>
      <c r="N103" s="68">
        <f>All_HU_GQ!N103/All_HU_GQ!M103-1</f>
        <v>-0.29850746268656714</v>
      </c>
      <c r="P103" s="100">
        <f>100*(All_HU_GQ!P103-All_HU_GQ!O103)</f>
        <v>7.0666606323017795</v>
      </c>
      <c r="Q103" s="62"/>
    </row>
    <row r="104" spans="1:17" ht="14.15" customHeight="1" x14ac:dyDescent="0.4">
      <c r="A104" s="10"/>
      <c r="B104" s="9" t="s">
        <v>62</v>
      </c>
      <c r="C104" s="88">
        <f>All_HU_GQ!D104-All_HU_GQ!C104</f>
        <v>8880</v>
      </c>
      <c r="D104" s="36">
        <f>All_HU_GQ!D104/All_HU_GQ!C104-1</f>
        <v>19.77728285077951</v>
      </c>
      <c r="E104" s="91">
        <f>All_HU_GQ!F104-All_HU_GQ!E104</f>
        <v>5</v>
      </c>
      <c r="F104" s="67" t="e">
        <f>All_HU_GQ!F104/All_HU_GQ!E104-1</f>
        <v>#DIV/0!</v>
      </c>
      <c r="G104" s="88">
        <f>All_HU_GQ!H104-All_HU_GQ!G104</f>
        <v>8875</v>
      </c>
      <c r="H104" s="36">
        <f>All_HU_GQ!H104/All_HU_GQ!G104-1</f>
        <v>19.766146993318486</v>
      </c>
      <c r="I104" s="94">
        <f>All_HU_GQ!J104-All_HU_GQ!I104</f>
        <v>4120</v>
      </c>
      <c r="J104" s="68">
        <f>All_HU_GQ!J104/All_HU_GQ!I104-1</f>
        <v>25.276073619631902</v>
      </c>
      <c r="K104" s="97">
        <f>All_HU_GQ!L104-All_HU_GQ!K104</f>
        <v>3381</v>
      </c>
      <c r="L104" s="44">
        <f>All_HU_GQ!L104/All_HU_GQ!K104-1</f>
        <v>22.390728476821192</v>
      </c>
      <c r="M104" s="94">
        <f>All_HU_GQ!N104-All_HU_GQ!M104</f>
        <v>739</v>
      </c>
      <c r="N104" s="68">
        <f>All_HU_GQ!N104/All_HU_GQ!M104-1</f>
        <v>61.583333333333336</v>
      </c>
      <c r="P104" s="100">
        <f>100*(All_HU_GQ!P104-All_HU_GQ!O104)</f>
        <v>-10.172475287518489</v>
      </c>
      <c r="Q104" s="62"/>
    </row>
    <row r="105" spans="1:17" ht="14.15" customHeight="1" x14ac:dyDescent="0.4">
      <c r="A105" s="10"/>
      <c r="B105" s="9" t="s">
        <v>66</v>
      </c>
      <c r="C105" s="88">
        <f>All_HU_GQ!D105-All_HU_GQ!C105</f>
        <v>-430</v>
      </c>
      <c r="D105" s="36">
        <f>All_HU_GQ!D105/All_HU_GQ!C105-1</f>
        <v>-0.1515685583362707</v>
      </c>
      <c r="E105" s="91">
        <f>All_HU_GQ!F105-All_HU_GQ!E105</f>
        <v>0</v>
      </c>
      <c r="F105" s="67" t="e">
        <f>All_HU_GQ!F105/All_HU_GQ!E105-1</f>
        <v>#DIV/0!</v>
      </c>
      <c r="G105" s="88">
        <f>All_HU_GQ!H105-All_HU_GQ!G105</f>
        <v>-430</v>
      </c>
      <c r="H105" s="36">
        <f>All_HU_GQ!H105/All_HU_GQ!G105-1</f>
        <v>-0.1515685583362707</v>
      </c>
      <c r="I105" s="94">
        <f>All_HU_GQ!J105-All_HU_GQ!I105</f>
        <v>-152</v>
      </c>
      <c r="J105" s="68">
        <f>All_HU_GQ!J105/All_HU_GQ!I105-1</f>
        <v>-0.10375426621160411</v>
      </c>
      <c r="K105" s="97">
        <f>All_HU_GQ!L105-All_HU_GQ!K105</f>
        <v>-60</v>
      </c>
      <c r="L105" s="44">
        <f>All_HU_GQ!L105/All_HU_GQ!K105-1</f>
        <v>-5.4397098821396206E-2</v>
      </c>
      <c r="M105" s="94">
        <f>All_HU_GQ!N105-All_HU_GQ!M105</f>
        <v>-92</v>
      </c>
      <c r="N105" s="68">
        <f>All_HU_GQ!N105/All_HU_GQ!M105-1</f>
        <v>-0.2541436464088398</v>
      </c>
      <c r="P105" s="100">
        <f>100*(All_HU_GQ!P105-All_HU_GQ!O105)</f>
        <v>4.1463027899009468</v>
      </c>
      <c r="Q105" s="62"/>
    </row>
    <row r="106" spans="1:17" ht="14.15" customHeight="1" x14ac:dyDescent="0.4">
      <c r="A106" s="10"/>
      <c r="B106" s="9" t="s">
        <v>107</v>
      </c>
      <c r="C106" s="88">
        <f>All_HU_GQ!D106-All_HU_GQ!C106</f>
        <v>2</v>
      </c>
      <c r="D106" s="36" t="e">
        <f>All_HU_GQ!D106/All_HU_GQ!C106-1</f>
        <v>#DIV/0!</v>
      </c>
      <c r="E106" s="91">
        <f>All_HU_GQ!F106-All_HU_GQ!E106</f>
        <v>0</v>
      </c>
      <c r="F106" s="67" t="e">
        <f>All_HU_GQ!F106/All_HU_GQ!E106-1</f>
        <v>#DIV/0!</v>
      </c>
      <c r="G106" s="88">
        <f>All_HU_GQ!H106-All_HU_GQ!G106</f>
        <v>2</v>
      </c>
      <c r="H106" s="36" t="e">
        <f>All_HU_GQ!H106/All_HU_GQ!G106-1</f>
        <v>#DIV/0!</v>
      </c>
      <c r="I106" s="94">
        <f>All_HU_GQ!J106-All_HU_GQ!I106</f>
        <v>1</v>
      </c>
      <c r="J106" s="68" t="e">
        <f>All_HU_GQ!J106/All_HU_GQ!I106-1</f>
        <v>#DIV/0!</v>
      </c>
      <c r="K106" s="97">
        <f>All_HU_GQ!L106-All_HU_GQ!K106</f>
        <v>0</v>
      </c>
      <c r="L106" s="44" t="e">
        <f>All_HU_GQ!L106/All_HU_GQ!K106-1</f>
        <v>#DIV/0!</v>
      </c>
      <c r="M106" s="94">
        <f>All_HU_GQ!N106-All_HU_GQ!M106</f>
        <v>1</v>
      </c>
      <c r="N106" s="68" t="e">
        <f>All_HU_GQ!N106/All_HU_GQ!M106-1</f>
        <v>#DIV/0!</v>
      </c>
      <c r="P106" s="100" t="e">
        <f>100*(All_HU_GQ!P106-All_HU_GQ!O106)</f>
        <v>#DIV/0!</v>
      </c>
      <c r="Q106" s="62"/>
    </row>
    <row r="107" spans="1:17" ht="14.15" customHeight="1" thickBot="1" x14ac:dyDescent="0.45">
      <c r="A107" s="10"/>
      <c r="B107" s="9" t="s">
        <v>70</v>
      </c>
      <c r="C107" s="88">
        <f>All_HU_GQ!D107-All_HU_GQ!C107</f>
        <v>17665</v>
      </c>
      <c r="D107" s="36">
        <f>All_HU_GQ!D107/All_HU_GQ!C107-1</f>
        <v>9.4204792098849799E-2</v>
      </c>
      <c r="E107" s="91">
        <f>All_HU_GQ!F107-All_HU_GQ!E107</f>
        <v>35</v>
      </c>
      <c r="F107" s="67">
        <f>All_HU_GQ!F107/All_HU_GQ!E107-1</f>
        <v>5.1395007342143861E-2</v>
      </c>
      <c r="G107" s="88">
        <f>All_HU_GQ!H107-All_HU_GQ!G107</f>
        <v>17630</v>
      </c>
      <c r="H107" s="36">
        <f>All_HU_GQ!H107/All_HU_GQ!G107-1</f>
        <v>9.4360829818664449E-2</v>
      </c>
      <c r="I107" s="94">
        <f>All_HU_GQ!J107-All_HU_GQ!I107</f>
        <v>3648</v>
      </c>
      <c r="J107" s="68">
        <f>All_HU_GQ!J107/All_HU_GQ!I107-1</f>
        <v>4.5339862538684272E-2</v>
      </c>
      <c r="K107" s="97">
        <f>All_HU_GQ!L107-All_HU_GQ!K107</f>
        <v>7240</v>
      </c>
      <c r="L107" s="44">
        <f>All_HU_GQ!L107/All_HU_GQ!K107-1</f>
        <v>0.11060527361055938</v>
      </c>
      <c r="M107" s="94">
        <f>All_HU_GQ!N107-All_HU_GQ!M107</f>
        <v>-3592</v>
      </c>
      <c r="N107" s="68">
        <f>All_HU_GQ!N107/All_HU_GQ!M107-1</f>
        <v>-0.23945070328644757</v>
      </c>
      <c r="P107" s="100">
        <f>100*(All_HU_GQ!P107-All_HU_GQ!O107)</f>
        <v>5.0794146479398838</v>
      </c>
      <c r="Q107" s="62"/>
    </row>
    <row r="108" spans="1:17" ht="14.15" customHeight="1" x14ac:dyDescent="0.4">
      <c r="A108" s="109" t="s">
        <v>15</v>
      </c>
      <c r="B108" s="110"/>
      <c r="C108" s="87">
        <f>All_HU_GQ!D108-All_HU_GQ!C108</f>
        <v>249</v>
      </c>
      <c r="D108" s="34">
        <f>All_HU_GQ!D108/All_HU_GQ!C108-1</f>
        <v>5.2509489666807685E-3</v>
      </c>
      <c r="E108" s="90">
        <f>All_HU_GQ!F108-All_HU_GQ!E108</f>
        <v>-224</v>
      </c>
      <c r="F108" s="77">
        <f>All_HU_GQ!F108/All_HU_GQ!E108-1</f>
        <v>-0.58333333333333326</v>
      </c>
      <c r="G108" s="87">
        <f>All_HU_GQ!H108-All_HU_GQ!G108</f>
        <v>473</v>
      </c>
      <c r="H108" s="34">
        <f>All_HU_GQ!H108/All_HU_GQ!G108-1</f>
        <v>1.0056127221702571E-2</v>
      </c>
      <c r="I108" s="93">
        <f>All_HU_GQ!J108-All_HU_GQ!I108</f>
        <v>719</v>
      </c>
      <c r="J108" s="78">
        <f>All_HU_GQ!J108/All_HU_GQ!I108-1</f>
        <v>3.9922265408106616E-2</v>
      </c>
      <c r="K108" s="87">
        <f>All_HU_GQ!L108-All_HU_GQ!K108</f>
        <v>1233</v>
      </c>
      <c r="L108" s="34">
        <f>All_HU_GQ!L108/All_HU_GQ!K108-1</f>
        <v>7.9873032324933702E-2</v>
      </c>
      <c r="M108" s="93">
        <f>All_HU_GQ!N108-All_HU_GQ!M108</f>
        <v>-514</v>
      </c>
      <c r="N108" s="78">
        <f>All_HU_GQ!N108/All_HU_GQ!M108-1</f>
        <v>-0.1997668091721726</v>
      </c>
      <c r="P108" s="99">
        <f>100*(All_HU_GQ!P108-All_HU_GQ!O108)</f>
        <v>3.2928612787391565</v>
      </c>
      <c r="Q108" s="61"/>
    </row>
    <row r="109" spans="1:17" ht="14.15" customHeight="1" x14ac:dyDescent="0.4">
      <c r="A109" s="10"/>
      <c r="B109" s="9" t="s">
        <v>102</v>
      </c>
      <c r="C109" s="88">
        <f>All_HU_GQ!D109-All_HU_GQ!C109</f>
        <v>-1067</v>
      </c>
      <c r="D109" s="36">
        <f>All_HU_GQ!D109/All_HU_GQ!C109-1</f>
        <v>-5.1206987570187601E-2</v>
      </c>
      <c r="E109" s="91">
        <f>All_HU_GQ!F109-All_HU_GQ!E109</f>
        <v>-122</v>
      </c>
      <c r="F109" s="67">
        <f>All_HU_GQ!F109/All_HU_GQ!E109-1</f>
        <v>-0.46564885496183206</v>
      </c>
      <c r="G109" s="88">
        <f>All_HU_GQ!H109-All_HU_GQ!G109</f>
        <v>-945</v>
      </c>
      <c r="H109" s="36">
        <f>All_HU_GQ!H109/All_HU_GQ!G109-1</f>
        <v>-4.5929526123936859E-2</v>
      </c>
      <c r="I109" s="94">
        <f>All_HU_GQ!J109-All_HU_GQ!I109</f>
        <v>302</v>
      </c>
      <c r="J109" s="68">
        <f>All_HU_GQ!J109/All_HU_GQ!I109-1</f>
        <v>4.1597796143250765E-2</v>
      </c>
      <c r="K109" s="97">
        <f>All_HU_GQ!L109-All_HU_GQ!K109</f>
        <v>295</v>
      </c>
      <c r="L109" s="44">
        <f>All_HU_GQ!L109/All_HU_GQ!K109-1</f>
        <v>4.4690198454779617E-2</v>
      </c>
      <c r="M109" s="94">
        <f>All_HU_GQ!N109-All_HU_GQ!M109</f>
        <v>7</v>
      </c>
      <c r="N109" s="68">
        <f>All_HU_GQ!N109/All_HU_GQ!M109-1</f>
        <v>1.0622154779969639E-2</v>
      </c>
      <c r="P109" s="100">
        <f>100*(All_HU_GQ!P109-All_HU_GQ!O109)</f>
        <v>0.26994112216877086</v>
      </c>
      <c r="Q109" s="62"/>
    </row>
    <row r="110" spans="1:17" ht="14.15" customHeight="1" x14ac:dyDescent="0.4">
      <c r="A110" s="10"/>
      <c r="B110" s="9" t="s">
        <v>57</v>
      </c>
      <c r="C110" s="88">
        <f>All_HU_GQ!D110-All_HU_GQ!C110</f>
        <v>-109</v>
      </c>
      <c r="D110" s="36">
        <f>All_HU_GQ!D110/All_HU_GQ!C110-1</f>
        <v>-0.11938663745892664</v>
      </c>
      <c r="E110" s="91">
        <f>All_HU_GQ!F110-All_HU_GQ!E110</f>
        <v>-1</v>
      </c>
      <c r="F110" s="67">
        <f>All_HU_GQ!F110/All_HU_GQ!E110-1</f>
        <v>-1</v>
      </c>
      <c r="G110" s="88">
        <f>All_HU_GQ!H110-All_HU_GQ!G110</f>
        <v>-108</v>
      </c>
      <c r="H110" s="36">
        <f>All_HU_GQ!H110/All_HU_GQ!G110-1</f>
        <v>-0.11842105263157898</v>
      </c>
      <c r="I110" s="94">
        <f>All_HU_GQ!J110-All_HU_GQ!I110</f>
        <v>6</v>
      </c>
      <c r="J110" s="68">
        <f>All_HU_GQ!J110/All_HU_GQ!I110-1</f>
        <v>1.0416666666666741E-2</v>
      </c>
      <c r="K110" s="97">
        <f>All_HU_GQ!L110-All_HU_GQ!K110</f>
        <v>-19</v>
      </c>
      <c r="L110" s="44">
        <f>All_HU_GQ!L110/All_HU_GQ!K110-1</f>
        <v>-4.4705882352941151E-2</v>
      </c>
      <c r="M110" s="94">
        <f>All_HU_GQ!N110-All_HU_GQ!M110</f>
        <v>25</v>
      </c>
      <c r="N110" s="68">
        <f>All_HU_GQ!N110/All_HU_GQ!M110-1</f>
        <v>0.16556291390728473</v>
      </c>
      <c r="P110" s="100">
        <f>100*(All_HU_GQ!P110-All_HU_GQ!O110)</f>
        <v>-4.0252720504009183</v>
      </c>
      <c r="Q110" s="62"/>
    </row>
    <row r="111" spans="1:17" ht="14.15" customHeight="1" thickBot="1" x14ac:dyDescent="0.45">
      <c r="A111" s="10"/>
      <c r="B111" s="9" t="s">
        <v>70</v>
      </c>
      <c r="C111" s="88">
        <f>All_HU_GQ!D111-All_HU_GQ!C111</f>
        <v>1425</v>
      </c>
      <c r="D111" s="36">
        <f>All_HU_GQ!D111/All_HU_GQ!C111-1</f>
        <v>5.5512271133619118E-2</v>
      </c>
      <c r="E111" s="91">
        <f>All_HU_GQ!F111-All_HU_GQ!E111</f>
        <v>-101</v>
      </c>
      <c r="F111" s="67">
        <f>All_HU_GQ!F111/All_HU_GQ!E111-1</f>
        <v>-0.83471074380165289</v>
      </c>
      <c r="G111" s="88">
        <f>All_HU_GQ!H111-All_HU_GQ!G111</f>
        <v>1526</v>
      </c>
      <c r="H111" s="36">
        <f>All_HU_GQ!H111/All_HU_GQ!G111-1</f>
        <v>5.9728365102352354E-2</v>
      </c>
      <c r="I111" s="94">
        <f>All_HU_GQ!J111-All_HU_GQ!I111</f>
        <v>411</v>
      </c>
      <c r="J111" s="68">
        <f>All_HU_GQ!J111/All_HU_GQ!I111-1</f>
        <v>4.0397090623156995E-2</v>
      </c>
      <c r="K111" s="97">
        <f>All_HU_GQ!L111-All_HU_GQ!K111</f>
        <v>957</v>
      </c>
      <c r="L111" s="44">
        <f>All_HU_GQ!L111/All_HU_GQ!K111-1</f>
        <v>0.11377957436690056</v>
      </c>
      <c r="M111" s="94">
        <f>All_HU_GQ!N111-All_HU_GQ!M111</f>
        <v>-546</v>
      </c>
      <c r="N111" s="68">
        <f>All_HU_GQ!N111/All_HU_GQ!M111-1</f>
        <v>-0.30969937606352804</v>
      </c>
      <c r="P111" s="100">
        <f>100*(All_HU_GQ!P111-All_HU_GQ!O111)</f>
        <v>5.8310823879889062</v>
      </c>
      <c r="Q111" s="62"/>
    </row>
    <row r="112" spans="1:17" ht="14.15" customHeight="1" x14ac:dyDescent="0.4">
      <c r="A112" s="109" t="s">
        <v>16</v>
      </c>
      <c r="B112" s="110"/>
      <c r="C112" s="87">
        <f>All_HU_GQ!D112-All_HU_GQ!C112</f>
        <v>25176</v>
      </c>
      <c r="D112" s="34">
        <f>All_HU_GQ!D112/All_HU_GQ!C112-1</f>
        <v>0.11929887742675316</v>
      </c>
      <c r="E112" s="90">
        <f>All_HU_GQ!F112-All_HU_GQ!E112</f>
        <v>510</v>
      </c>
      <c r="F112" s="77">
        <f>All_HU_GQ!F112/All_HU_GQ!E112-1</f>
        <v>0.14468085106382977</v>
      </c>
      <c r="G112" s="87">
        <f>All_HU_GQ!H112-All_HU_GQ!G112</f>
        <v>24666</v>
      </c>
      <c r="H112" s="34">
        <f>All_HU_GQ!H112/All_HU_GQ!G112-1</f>
        <v>0.11886770630529897</v>
      </c>
      <c r="I112" s="93">
        <f>All_HU_GQ!J112-All_HU_GQ!I112</f>
        <v>10722</v>
      </c>
      <c r="J112" s="78">
        <f>All_HU_GQ!J112/All_HU_GQ!I112-1</f>
        <v>9.7091422776006908E-2</v>
      </c>
      <c r="K112" s="87">
        <f>All_HU_GQ!L112-All_HU_GQ!K112</f>
        <v>13522</v>
      </c>
      <c r="L112" s="34">
        <f>All_HU_GQ!L112/All_HU_GQ!K112-1</f>
        <v>0.14875196638174759</v>
      </c>
      <c r="M112" s="93">
        <f>All_HU_GQ!N112-All_HU_GQ!M112</f>
        <v>-2800</v>
      </c>
      <c r="N112" s="78">
        <f>All_HU_GQ!N112/All_HU_GQ!M112-1</f>
        <v>-0.14337651697475551</v>
      </c>
      <c r="P112" s="99">
        <f>100*(All_HU_GQ!P112-All_HU_GQ!O112)</f>
        <v>3.8761397852259516</v>
      </c>
      <c r="Q112" s="61"/>
    </row>
    <row r="113" spans="1:17" ht="14.15" customHeight="1" x14ac:dyDescent="0.4">
      <c r="A113" s="10"/>
      <c r="B113" s="9" t="s">
        <v>29</v>
      </c>
      <c r="C113" s="88">
        <f>All_HU_GQ!D113-All_HU_GQ!C113</f>
        <v>1274</v>
      </c>
      <c r="D113" s="36">
        <f>All_HU_GQ!D113/All_HU_GQ!C113-1</f>
        <v>0.11717097397222487</v>
      </c>
      <c r="E113" s="91">
        <f>All_HU_GQ!F113-All_HU_GQ!E113</f>
        <v>-102</v>
      </c>
      <c r="F113" s="67">
        <f>All_HU_GQ!F113/All_HU_GQ!E113-1</f>
        <v>-0.14613180515759316</v>
      </c>
      <c r="G113" s="88">
        <f>All_HU_GQ!H113-All_HU_GQ!G113</f>
        <v>1376</v>
      </c>
      <c r="H113" s="36">
        <f>All_HU_GQ!H113/All_HU_GQ!G113-1</f>
        <v>0.13523341523341514</v>
      </c>
      <c r="I113" s="94">
        <f>All_HU_GQ!J113-All_HU_GQ!I113</f>
        <v>473</v>
      </c>
      <c r="J113" s="68">
        <f>All_HU_GQ!J113/All_HU_GQ!I113-1</f>
        <v>0.10008463817181545</v>
      </c>
      <c r="K113" s="97">
        <f>All_HU_GQ!L113-All_HU_GQ!K113</f>
        <v>595</v>
      </c>
      <c r="L113" s="44">
        <f>All_HU_GQ!L113/All_HU_GQ!K113-1</f>
        <v>0.14554794520547953</v>
      </c>
      <c r="M113" s="94">
        <f>All_HU_GQ!N113-All_HU_GQ!M113</f>
        <v>-122</v>
      </c>
      <c r="N113" s="68">
        <f>All_HU_GQ!N113/All_HU_GQ!M113-1</f>
        <v>-0.19122257053291536</v>
      </c>
      <c r="P113" s="100">
        <f>100*(All_HU_GQ!P113-All_HU_GQ!O113)</f>
        <v>3.5748028304215862</v>
      </c>
      <c r="Q113" s="62"/>
    </row>
    <row r="114" spans="1:17" ht="14.15" customHeight="1" x14ac:dyDescent="0.4">
      <c r="A114" s="10"/>
      <c r="B114" s="9" t="s">
        <v>34</v>
      </c>
      <c r="C114" s="88">
        <f>All_HU_GQ!D114-All_HU_GQ!C114</f>
        <v>2203</v>
      </c>
      <c r="D114" s="36">
        <f>All_HU_GQ!D114/All_HU_GQ!C114-1</f>
        <v>0.20366090413238425</v>
      </c>
      <c r="E114" s="91">
        <f>All_HU_GQ!F114-All_HU_GQ!E114</f>
        <v>8</v>
      </c>
      <c r="F114" s="67">
        <f>All_HU_GQ!F114/All_HU_GQ!E114-1</f>
        <v>0.53333333333333344</v>
      </c>
      <c r="G114" s="88">
        <f>All_HU_GQ!H114-All_HU_GQ!G114</f>
        <v>2195</v>
      </c>
      <c r="H114" s="36">
        <f>All_HU_GQ!H114/All_HU_GQ!G114-1</f>
        <v>0.203203110535086</v>
      </c>
      <c r="I114" s="94">
        <f>All_HU_GQ!J114-All_HU_GQ!I114</f>
        <v>787</v>
      </c>
      <c r="J114" s="68">
        <f>All_HU_GQ!J114/All_HU_GQ!I114-1</f>
        <v>0.15844574189651706</v>
      </c>
      <c r="K114" s="97">
        <f>All_HU_GQ!L114-All_HU_GQ!K114</f>
        <v>937</v>
      </c>
      <c r="L114" s="44">
        <f>All_HU_GQ!L114/All_HU_GQ!K114-1</f>
        <v>0.21314831665150136</v>
      </c>
      <c r="M114" s="94">
        <f>All_HU_GQ!N114-All_HU_GQ!M114</f>
        <v>-150</v>
      </c>
      <c r="N114" s="68">
        <f>All_HU_GQ!N114/All_HU_GQ!M114-1</f>
        <v>-0.26269702276707529</v>
      </c>
      <c r="P114" s="100">
        <f>100*(All_HU_GQ!P114-All_HU_GQ!O114)</f>
        <v>4.1792234727652371</v>
      </c>
      <c r="Q114" s="62"/>
    </row>
    <row r="115" spans="1:17" ht="14.15" customHeight="1" x14ac:dyDescent="0.4">
      <c r="A115" s="10"/>
      <c r="B115" s="9" t="s">
        <v>35</v>
      </c>
      <c r="C115" s="88">
        <f>All_HU_GQ!D115-All_HU_GQ!C115</f>
        <v>327</v>
      </c>
      <c r="D115" s="36">
        <f>All_HU_GQ!D115/All_HU_GQ!C115-1</f>
        <v>7.9814498413473212E-2</v>
      </c>
      <c r="E115" s="91">
        <f>All_HU_GQ!F115-All_HU_GQ!E115</f>
        <v>3</v>
      </c>
      <c r="F115" s="67" t="e">
        <f>All_HU_GQ!F115/All_HU_GQ!E115-1</f>
        <v>#DIV/0!</v>
      </c>
      <c r="G115" s="88">
        <f>All_HU_GQ!H115-All_HU_GQ!G115</f>
        <v>324</v>
      </c>
      <c r="H115" s="36">
        <f>All_HU_GQ!H115/All_HU_GQ!G115-1</f>
        <v>7.908225530876245E-2</v>
      </c>
      <c r="I115" s="94">
        <f>All_HU_GQ!J115-All_HU_GQ!I115</f>
        <v>117</v>
      </c>
      <c r="J115" s="68">
        <f>All_HU_GQ!J115/All_HU_GQ!I115-1</f>
        <v>5.6823700825643586E-2</v>
      </c>
      <c r="K115" s="97">
        <f>All_HU_GQ!L115-All_HU_GQ!K115</f>
        <v>174</v>
      </c>
      <c r="L115" s="44">
        <f>All_HU_GQ!L115/All_HU_GQ!K115-1</f>
        <v>9.6345514950166189E-2</v>
      </c>
      <c r="M115" s="94">
        <f>All_HU_GQ!N115-All_HU_GQ!M115</f>
        <v>-57</v>
      </c>
      <c r="N115" s="68">
        <f>All_HU_GQ!N115/All_HU_GQ!M115-1</f>
        <v>-0.22529644268774707</v>
      </c>
      <c r="P115" s="100">
        <f>100*(All_HU_GQ!P115-All_HU_GQ!O115)</f>
        <v>3.2801652715481522</v>
      </c>
      <c r="Q115" s="62"/>
    </row>
    <row r="116" spans="1:17" ht="14.15" customHeight="1" x14ac:dyDescent="0.4">
      <c r="A116" s="10"/>
      <c r="B116" s="9" t="s">
        <v>103</v>
      </c>
      <c r="C116" s="88">
        <f>All_HU_GQ!D116-All_HU_GQ!C116</f>
        <v>764</v>
      </c>
      <c r="D116" s="36">
        <f>All_HU_GQ!D116/All_HU_GQ!C116-1</f>
        <v>6.7820683533067028E-2</v>
      </c>
      <c r="E116" s="91">
        <f>All_HU_GQ!F116-All_HU_GQ!E116</f>
        <v>33</v>
      </c>
      <c r="F116" s="67">
        <f>All_HU_GQ!F116/All_HU_GQ!E116-1</f>
        <v>0.18333333333333335</v>
      </c>
      <c r="G116" s="88">
        <f>All_HU_GQ!H116-All_HU_GQ!G116</f>
        <v>731</v>
      </c>
      <c r="H116" s="36">
        <f>All_HU_GQ!H116/All_HU_GQ!G116-1</f>
        <v>6.5944970681100612E-2</v>
      </c>
      <c r="I116" s="94">
        <f>All_HU_GQ!J116-All_HU_GQ!I116</f>
        <v>308</v>
      </c>
      <c r="J116" s="68">
        <f>All_HU_GQ!J116/All_HU_GQ!I116-1</f>
        <v>5.2505966587112152E-2</v>
      </c>
      <c r="K116" s="97">
        <f>All_HU_GQ!L116-All_HU_GQ!K116</f>
        <v>517</v>
      </c>
      <c r="L116" s="44">
        <f>All_HU_GQ!L116/All_HU_GQ!K116-1</f>
        <v>9.9826221278239036E-2</v>
      </c>
      <c r="M116" s="94">
        <f>All_HU_GQ!N116-All_HU_GQ!M116</f>
        <v>-209</v>
      </c>
      <c r="N116" s="68">
        <f>All_HU_GQ!N116/All_HU_GQ!M116-1</f>
        <v>-0.3042212518195051</v>
      </c>
      <c r="P116" s="100">
        <f>100*(All_HU_GQ!P116-All_HU_GQ!O116)</f>
        <v>3.9694136547675063</v>
      </c>
      <c r="Q116" s="62"/>
    </row>
    <row r="117" spans="1:17" ht="14.15" customHeight="1" x14ac:dyDescent="0.4">
      <c r="A117" s="10"/>
      <c r="B117" s="9" t="s">
        <v>38</v>
      </c>
      <c r="C117" s="88">
        <f>All_HU_GQ!D117-All_HU_GQ!C117</f>
        <v>432</v>
      </c>
      <c r="D117" s="36">
        <f>All_HU_GQ!D117/All_HU_GQ!C117-1</f>
        <v>0.11093990755007699</v>
      </c>
      <c r="E117" s="91">
        <f>All_HU_GQ!F117-All_HU_GQ!E117</f>
        <v>-2</v>
      </c>
      <c r="F117" s="67">
        <f>All_HU_GQ!F117/All_HU_GQ!E117-1</f>
        <v>-0.1333333333333333</v>
      </c>
      <c r="G117" s="88">
        <f>All_HU_GQ!H117-All_HU_GQ!G117</f>
        <v>434</v>
      </c>
      <c r="H117" s="36">
        <f>All_HU_GQ!H117/All_HU_GQ!G117-1</f>
        <v>0.11188450631606095</v>
      </c>
      <c r="I117" s="94">
        <f>All_HU_GQ!J117-All_HU_GQ!I117</f>
        <v>109</v>
      </c>
      <c r="J117" s="68">
        <f>All_HU_GQ!J117/All_HU_GQ!I117-1</f>
        <v>5.7733050847457612E-2</v>
      </c>
      <c r="K117" s="97">
        <f>All_HU_GQ!L117-All_HU_GQ!K117</f>
        <v>130</v>
      </c>
      <c r="L117" s="44">
        <f>All_HU_GQ!L117/All_HU_GQ!K117-1</f>
        <v>8.1812460667086251E-2</v>
      </c>
      <c r="M117" s="94">
        <f>All_HU_GQ!N117-All_HU_GQ!M117</f>
        <v>-21</v>
      </c>
      <c r="N117" s="68">
        <f>All_HU_GQ!N117/All_HU_GQ!M117-1</f>
        <v>-7.0234113712374535E-2</v>
      </c>
      <c r="P117" s="100">
        <f>100*(All_HU_GQ!P117-All_HU_GQ!O117)</f>
        <v>1.9159830847966908</v>
      </c>
      <c r="Q117" s="62"/>
    </row>
    <row r="118" spans="1:17" ht="14.15" customHeight="1" x14ac:dyDescent="0.4">
      <c r="A118" s="10"/>
      <c r="B118" s="9" t="s">
        <v>49</v>
      </c>
      <c r="C118" s="88">
        <f>All_HU_GQ!D118-All_HU_GQ!C118</f>
        <v>20</v>
      </c>
      <c r="D118" s="36">
        <f>All_HU_GQ!D118/All_HU_GQ!C118-1</f>
        <v>4.5045045045045029E-2</v>
      </c>
      <c r="E118" s="91">
        <f>All_HU_GQ!F118-All_HU_GQ!E118</f>
        <v>0</v>
      </c>
      <c r="F118" s="67" t="e">
        <f>All_HU_GQ!F118/All_HU_GQ!E118-1</f>
        <v>#DIV/0!</v>
      </c>
      <c r="G118" s="88">
        <f>All_HU_GQ!H118-All_HU_GQ!G118</f>
        <v>20</v>
      </c>
      <c r="H118" s="36">
        <f>All_HU_GQ!H118/All_HU_GQ!G118-1</f>
        <v>4.5045045045045029E-2</v>
      </c>
      <c r="I118" s="94">
        <f>All_HU_GQ!J118-All_HU_GQ!I118</f>
        <v>18</v>
      </c>
      <c r="J118" s="68">
        <f>All_HU_GQ!J118/All_HU_GQ!I118-1</f>
        <v>6.2068965517241281E-2</v>
      </c>
      <c r="K118" s="97">
        <f>All_HU_GQ!L118-All_HU_GQ!K118</f>
        <v>2</v>
      </c>
      <c r="L118" s="44">
        <f>All_HU_GQ!L118/All_HU_GQ!K118-1</f>
        <v>7.905138339920903E-3</v>
      </c>
      <c r="M118" s="94">
        <f>All_HU_GQ!N118-All_HU_GQ!M118</f>
        <v>16</v>
      </c>
      <c r="N118" s="68">
        <f>All_HU_GQ!N118/All_HU_GQ!M118-1</f>
        <v>0.43243243243243246</v>
      </c>
      <c r="P118" s="100">
        <f>100*(All_HU_GQ!P118-All_HU_GQ!O118)</f>
        <v>-4.4491715181370299</v>
      </c>
      <c r="Q118" s="62"/>
    </row>
    <row r="119" spans="1:17" ht="14.15" customHeight="1" x14ac:dyDescent="0.4">
      <c r="A119" s="10"/>
      <c r="B119" s="9" t="s">
        <v>87</v>
      </c>
      <c r="C119" s="88">
        <f>All_HU_GQ!D119-All_HU_GQ!C119</f>
        <v>-7</v>
      </c>
      <c r="D119" s="36">
        <f>All_HU_GQ!D119/All_HU_GQ!C119-1</f>
        <v>-1</v>
      </c>
      <c r="E119" s="91">
        <f>All_HU_GQ!F119-All_HU_GQ!E119</f>
        <v>0</v>
      </c>
      <c r="F119" s="67" t="e">
        <f>All_HU_GQ!F119/All_HU_GQ!E119-1</f>
        <v>#DIV/0!</v>
      </c>
      <c r="G119" s="88">
        <f>All_HU_GQ!H119-All_HU_GQ!G119</f>
        <v>-7</v>
      </c>
      <c r="H119" s="36">
        <f>All_HU_GQ!H119/All_HU_GQ!G119-1</f>
        <v>-1</v>
      </c>
      <c r="I119" s="94">
        <f>All_HU_GQ!J119-All_HU_GQ!I119</f>
        <v>-4</v>
      </c>
      <c r="J119" s="68">
        <f>All_HU_GQ!J119/All_HU_GQ!I119-1</f>
        <v>-1</v>
      </c>
      <c r="K119" s="97">
        <f>All_HU_GQ!L119-All_HU_GQ!K119</f>
        <v>-3</v>
      </c>
      <c r="L119" s="44">
        <f>All_HU_GQ!L119/All_HU_GQ!K119-1</f>
        <v>-1</v>
      </c>
      <c r="M119" s="94">
        <f>All_HU_GQ!N119-All_HU_GQ!M119</f>
        <v>-1</v>
      </c>
      <c r="N119" s="68">
        <f>All_HU_GQ!N119/All_HU_GQ!M119-1</f>
        <v>-1</v>
      </c>
      <c r="P119" s="100" t="e">
        <f>100*(All_HU_GQ!P119-All_HU_GQ!O119)</f>
        <v>#DIV/0!</v>
      </c>
      <c r="Q119" s="62"/>
    </row>
    <row r="120" spans="1:17" ht="14.15" customHeight="1" x14ac:dyDescent="0.4">
      <c r="A120" s="10"/>
      <c r="B120" s="9" t="s">
        <v>104</v>
      </c>
      <c r="C120" s="88">
        <f>All_HU_GQ!D120-All_HU_GQ!C120</f>
        <v>5984</v>
      </c>
      <c r="D120" s="36">
        <f>All_HU_GQ!D120/All_HU_GQ!C120-1</f>
        <v>0.15018949376301993</v>
      </c>
      <c r="E120" s="91">
        <f>All_HU_GQ!F120-All_HU_GQ!E120</f>
        <v>354</v>
      </c>
      <c r="F120" s="67">
        <f>All_HU_GQ!F120/All_HU_GQ!E120-1</f>
        <v>0.17629482071713154</v>
      </c>
      <c r="G120" s="88">
        <f>All_HU_GQ!H120-All_HU_GQ!G120</f>
        <v>5630</v>
      </c>
      <c r="H120" s="36">
        <f>All_HU_GQ!H120/All_HU_GQ!G120-1</f>
        <v>0.14880401744416538</v>
      </c>
      <c r="I120" s="94">
        <f>All_HU_GQ!J120-All_HU_GQ!I120</f>
        <v>3208</v>
      </c>
      <c r="J120" s="68">
        <f>All_HU_GQ!J120/All_HU_GQ!I120-1</f>
        <v>0.14477187598718344</v>
      </c>
      <c r="K120" s="97">
        <f>All_HU_GQ!L120-All_HU_GQ!K120</f>
        <v>3273</v>
      </c>
      <c r="L120" s="44">
        <f>All_HU_GQ!L120/All_HU_GQ!K120-1</f>
        <v>0.17586373649991938</v>
      </c>
      <c r="M120" s="94">
        <f>All_HU_GQ!N120-All_HU_GQ!M120</f>
        <v>-65</v>
      </c>
      <c r="N120" s="68">
        <f>All_HU_GQ!N120/All_HU_GQ!M120-1</f>
        <v>-1.832018038331451E-2</v>
      </c>
      <c r="P120" s="100">
        <f>100*(All_HU_GQ!P120-All_HU_GQ!O120)</f>
        <v>2.2811156857433956</v>
      </c>
      <c r="Q120" s="62"/>
    </row>
    <row r="121" spans="1:17" ht="14.15" customHeight="1" x14ac:dyDescent="0.4">
      <c r="A121" s="10"/>
      <c r="B121" s="9" t="s">
        <v>60</v>
      </c>
      <c r="C121" s="88">
        <f>All_HU_GQ!D121-All_HU_GQ!C121</f>
        <v>7963</v>
      </c>
      <c r="D121" s="36">
        <f>All_HU_GQ!D121/All_HU_GQ!C121-1</f>
        <v>0.20511565607129967</v>
      </c>
      <c r="E121" s="91">
        <f>All_HU_GQ!F121-All_HU_GQ!E121</f>
        <v>-15</v>
      </c>
      <c r="F121" s="67">
        <f>All_HU_GQ!F121/All_HU_GQ!E121-1</f>
        <v>-7.1770334928229707E-2</v>
      </c>
      <c r="G121" s="88">
        <f>All_HU_GQ!H121-All_HU_GQ!G121</f>
        <v>7978</v>
      </c>
      <c r="H121" s="36">
        <f>All_HU_GQ!H121/All_HU_GQ!G121-1</f>
        <v>0.20661435267914952</v>
      </c>
      <c r="I121" s="94">
        <f>All_HU_GQ!J121-All_HU_GQ!I121</f>
        <v>3782</v>
      </c>
      <c r="J121" s="68">
        <f>All_HU_GQ!J121/All_HU_GQ!I121-1</f>
        <v>0.21618840745398415</v>
      </c>
      <c r="K121" s="97">
        <f>All_HU_GQ!L121-All_HU_GQ!K121</f>
        <v>4327</v>
      </c>
      <c r="L121" s="44">
        <f>All_HU_GQ!L121/All_HU_GQ!K121-1</f>
        <v>0.28163238739911489</v>
      </c>
      <c r="M121" s="94">
        <f>All_HU_GQ!N121-All_HU_GQ!M121</f>
        <v>-545</v>
      </c>
      <c r="N121" s="68">
        <f>All_HU_GQ!N121/All_HU_GQ!M121-1</f>
        <v>-0.255868544600939</v>
      </c>
      <c r="P121" s="100">
        <f>100*(All_HU_GQ!P121-All_HU_GQ!O121)</f>
        <v>4.7258944720670488</v>
      </c>
      <c r="Q121" s="62"/>
    </row>
    <row r="122" spans="1:17" ht="14.15" customHeight="1" x14ac:dyDescent="0.4">
      <c r="A122" s="10"/>
      <c r="B122" s="9" t="s">
        <v>78</v>
      </c>
      <c r="C122" s="88">
        <f>All_HU_GQ!D122-All_HU_GQ!C122</f>
        <v>-52</v>
      </c>
      <c r="D122" s="36">
        <f>All_HU_GQ!D122/All_HU_GQ!C122-1</f>
        <v>-7.2332730560579206E-3</v>
      </c>
      <c r="E122" s="91">
        <f>All_HU_GQ!F122-All_HU_GQ!E122</f>
        <v>18</v>
      </c>
      <c r="F122" s="67" t="e">
        <f>All_HU_GQ!F122/All_HU_GQ!E122-1</f>
        <v>#DIV/0!</v>
      </c>
      <c r="G122" s="88">
        <f>All_HU_GQ!H122-All_HU_GQ!G122</f>
        <v>-70</v>
      </c>
      <c r="H122" s="36">
        <f>All_HU_GQ!H122/All_HU_GQ!G122-1</f>
        <v>-9.7370983446932735E-3</v>
      </c>
      <c r="I122" s="94">
        <f>All_HU_GQ!J122-All_HU_GQ!I122</f>
        <v>217</v>
      </c>
      <c r="J122" s="68">
        <f>All_HU_GQ!J122/All_HU_GQ!I122-1</f>
        <v>4.9736419894568007E-2</v>
      </c>
      <c r="K122" s="97">
        <f>All_HU_GQ!L122-All_HU_GQ!K122</f>
        <v>148</v>
      </c>
      <c r="L122" s="44">
        <f>All_HU_GQ!L122/All_HU_GQ!K122-1</f>
        <v>4.2504307869040803E-2</v>
      </c>
      <c r="M122" s="94">
        <f>All_HU_GQ!N122-All_HU_GQ!M122</f>
        <v>69</v>
      </c>
      <c r="N122" s="68">
        <f>All_HU_GQ!N122/All_HU_GQ!M122-1</f>
        <v>7.8320090805902298E-2</v>
      </c>
      <c r="P122" s="100">
        <f>100*(All_HU_GQ!P122-All_HU_GQ!O122)</f>
        <v>-0.54983000159138928</v>
      </c>
      <c r="Q122" s="62"/>
    </row>
    <row r="123" spans="1:17" ht="14.15" customHeight="1" x14ac:dyDescent="0.4">
      <c r="A123" s="10"/>
      <c r="B123" s="9" t="s">
        <v>108</v>
      </c>
      <c r="C123" s="88">
        <f>All_HU_GQ!D123-All_HU_GQ!C123</f>
        <v>860</v>
      </c>
      <c r="D123" s="36" t="e">
        <f>All_HU_GQ!D123/All_HU_GQ!C123-1</f>
        <v>#DIV/0!</v>
      </c>
      <c r="E123" s="91">
        <f>All_HU_GQ!F123-All_HU_GQ!E123</f>
        <v>31</v>
      </c>
      <c r="F123" s="67" t="e">
        <f>All_HU_GQ!F123/All_HU_GQ!E123-1</f>
        <v>#DIV/0!</v>
      </c>
      <c r="G123" s="88">
        <f>All_HU_GQ!H123-All_HU_GQ!G123</f>
        <v>829</v>
      </c>
      <c r="H123" s="36" t="e">
        <f>All_HU_GQ!H123/All_HU_GQ!G123-1</f>
        <v>#DIV/0!</v>
      </c>
      <c r="I123" s="94">
        <f>All_HU_GQ!J123-All_HU_GQ!I123</f>
        <v>600</v>
      </c>
      <c r="J123" s="68">
        <f>All_HU_GQ!J123/All_HU_GQ!I123-1</f>
        <v>300</v>
      </c>
      <c r="K123" s="97">
        <f>All_HU_GQ!L123-All_HU_GQ!K123</f>
        <v>425</v>
      </c>
      <c r="L123" s="44" t="e">
        <f>All_HU_GQ!L123/All_HU_GQ!K123-1</f>
        <v>#DIV/0!</v>
      </c>
      <c r="M123" s="94">
        <f>All_HU_GQ!N123-All_HU_GQ!M123</f>
        <v>175</v>
      </c>
      <c r="N123" s="68">
        <f>All_HU_GQ!N123/All_HU_GQ!M123-1</f>
        <v>87.5</v>
      </c>
      <c r="P123" s="100">
        <f>100*(All_HU_GQ!P123-All_HU_GQ!O123)</f>
        <v>70.598006644518279</v>
      </c>
      <c r="Q123" s="62"/>
    </row>
    <row r="124" spans="1:17" ht="14.15" customHeight="1" thickBot="1" x14ac:dyDescent="0.45">
      <c r="A124" s="10"/>
      <c r="B124" s="9" t="s">
        <v>70</v>
      </c>
      <c r="C124" s="88">
        <f>All_HU_GQ!D124-All_HU_GQ!C124</f>
        <v>5408</v>
      </c>
      <c r="D124" s="36">
        <f>All_HU_GQ!D124/All_HU_GQ!C124-1</f>
        <v>6.4548471031963928E-2</v>
      </c>
      <c r="E124" s="91">
        <f>All_HU_GQ!F124-All_HU_GQ!E124</f>
        <v>182</v>
      </c>
      <c r="F124" s="67">
        <f>All_HU_GQ!F124/All_HU_GQ!E124-1</f>
        <v>0.45500000000000007</v>
      </c>
      <c r="G124" s="88">
        <f>All_HU_GQ!H124-All_HU_GQ!G124</f>
        <v>5226</v>
      </c>
      <c r="H124" s="36">
        <f>All_HU_GQ!H124/All_HU_GQ!G124-1</f>
        <v>6.2675397567820479E-2</v>
      </c>
      <c r="I124" s="94">
        <f>All_HU_GQ!J124-All_HU_GQ!I124</f>
        <v>1107</v>
      </c>
      <c r="J124" s="68">
        <f>All_HU_GQ!J124/All_HU_GQ!I124-1</f>
        <v>2.3748230145449911E-2</v>
      </c>
      <c r="K124" s="97">
        <f>All_HU_GQ!L124-All_HU_GQ!K124</f>
        <v>2997</v>
      </c>
      <c r="L124" s="44">
        <f>All_HU_GQ!L124/All_HU_GQ!K124-1</f>
        <v>8.294586516107616E-2</v>
      </c>
      <c r="M124" s="94">
        <f>All_HU_GQ!N124-All_HU_GQ!M124</f>
        <v>-1890</v>
      </c>
      <c r="N124" s="68">
        <f>All_HU_GQ!N124/All_HU_GQ!M124-1</f>
        <v>-0.18030910131654265</v>
      </c>
      <c r="P124" s="100">
        <f>100*(All_HU_GQ!P124-All_HU_GQ!O124)</f>
        <v>4.4821544988256861</v>
      </c>
      <c r="Q124" s="62"/>
    </row>
    <row r="125" spans="1:17" ht="14.15" customHeight="1" x14ac:dyDescent="0.4">
      <c r="A125" s="109" t="s">
        <v>17</v>
      </c>
      <c r="B125" s="110"/>
      <c r="C125" s="87">
        <f>All_HU_GQ!D125-All_HU_GQ!C125</f>
        <v>8130</v>
      </c>
      <c r="D125" s="34">
        <f>All_HU_GQ!D125/All_HU_GQ!C125-1</f>
        <v>4.1532354879413091E-2</v>
      </c>
      <c r="E125" s="90">
        <f>All_HU_GQ!F125-All_HU_GQ!E125</f>
        <v>1427</v>
      </c>
      <c r="F125" s="77">
        <f>All_HU_GQ!F125/All_HU_GQ!E125-1</f>
        <v>0.24100658672521535</v>
      </c>
      <c r="G125" s="87">
        <f>All_HU_GQ!H125-All_HU_GQ!G125</f>
        <v>6703</v>
      </c>
      <c r="H125" s="34">
        <f>All_HU_GQ!H125/All_HU_GQ!G125-1</f>
        <v>3.5310541010377783E-2</v>
      </c>
      <c r="I125" s="93">
        <f>All_HU_GQ!J125-All_HU_GQ!I125</f>
        <v>4198</v>
      </c>
      <c r="J125" s="78">
        <f>All_HU_GQ!J125/All_HU_GQ!I125-1</f>
        <v>4.7785998861695989E-2</v>
      </c>
      <c r="K125" s="87">
        <f>All_HU_GQ!L125-All_HU_GQ!K125</f>
        <v>4822</v>
      </c>
      <c r="L125" s="34">
        <f>All_HU_GQ!L125/All_HU_GQ!K125-1</f>
        <v>7.4451495360291498E-2</v>
      </c>
      <c r="M125" s="93">
        <f>All_HU_GQ!N125-All_HU_GQ!M125</f>
        <v>-624</v>
      </c>
      <c r="N125" s="78">
        <f>All_HU_GQ!N125/All_HU_GQ!M125-1</f>
        <v>-2.7032881341246817E-2</v>
      </c>
      <c r="P125" s="99">
        <f>100*(All_HU_GQ!P125-All_HU_GQ!O125)</f>
        <v>1.8762430598432633</v>
      </c>
      <c r="Q125" s="61"/>
    </row>
    <row r="126" spans="1:17" ht="14.15" customHeight="1" x14ac:dyDescent="0.4">
      <c r="A126" s="10"/>
      <c r="B126" s="9" t="s">
        <v>105</v>
      </c>
      <c r="C126" s="88">
        <f>All_HU_GQ!D126-All_HU_GQ!C126</f>
        <v>7348</v>
      </c>
      <c r="D126" s="36">
        <f>All_HU_GQ!D126/All_HU_GQ!C126-1</f>
        <v>0.26328424522555438</v>
      </c>
      <c r="E126" s="91">
        <f>All_HU_GQ!F126-All_HU_GQ!E126</f>
        <v>2332</v>
      </c>
      <c r="F126" s="67">
        <f>All_HU_GQ!F126/All_HU_GQ!E126-1</f>
        <v>0.79644808743169393</v>
      </c>
      <c r="G126" s="88">
        <f>All_HU_GQ!H126-All_HU_GQ!G126</f>
        <v>5016</v>
      </c>
      <c r="H126" s="36">
        <f>All_HU_GQ!H126/All_HU_GQ!G126-1</f>
        <v>0.20079260237780705</v>
      </c>
      <c r="I126" s="94">
        <f>All_HU_GQ!J126-All_HU_GQ!I126</f>
        <v>1441</v>
      </c>
      <c r="J126" s="68">
        <f>All_HU_GQ!J126/All_HU_GQ!I126-1</f>
        <v>0.22084291187739469</v>
      </c>
      <c r="K126" s="97">
        <f>All_HU_GQ!L126-All_HU_GQ!K126</f>
        <v>1732</v>
      </c>
      <c r="L126" s="44">
        <f>All_HU_GQ!L126/All_HU_GQ!K126-1</f>
        <v>0.29094574164286913</v>
      </c>
      <c r="M126" s="94">
        <f>All_HU_GQ!N126-All_HU_GQ!M126</f>
        <v>-291</v>
      </c>
      <c r="N126" s="68">
        <f>All_HU_GQ!N126/All_HU_GQ!M126-1</f>
        <v>-0.50874125874125875</v>
      </c>
      <c r="P126" s="100">
        <f>100*(All_HU_GQ!P126-All_HU_GQ!O126)</f>
        <v>5.2387916845828553</v>
      </c>
      <c r="Q126" s="62"/>
    </row>
    <row r="127" spans="1:17" ht="14.15" customHeight="1" x14ac:dyDescent="0.4">
      <c r="A127" s="10"/>
      <c r="B127" s="9" t="s">
        <v>106</v>
      </c>
      <c r="C127" s="88">
        <f>All_HU_GQ!D127-All_HU_GQ!C127</f>
        <v>-90</v>
      </c>
      <c r="D127" s="36">
        <f>All_HU_GQ!D127/All_HU_GQ!C127-1</f>
        <v>-6.2994330510254271E-3</v>
      </c>
      <c r="E127" s="91">
        <f>All_HU_GQ!F127-All_HU_GQ!E127</f>
        <v>8</v>
      </c>
      <c r="F127" s="67" t="e">
        <f>All_HU_GQ!F127/All_HU_GQ!E127-1</f>
        <v>#DIV/0!</v>
      </c>
      <c r="G127" s="88">
        <f>All_HU_GQ!H127-All_HU_GQ!G127</f>
        <v>-98</v>
      </c>
      <c r="H127" s="36">
        <f>All_HU_GQ!H127/All_HU_GQ!G127-1</f>
        <v>-6.8593826555609638E-3</v>
      </c>
      <c r="I127" s="94">
        <f>All_HU_GQ!J127-All_HU_GQ!I127</f>
        <v>97</v>
      </c>
      <c r="J127" s="68">
        <f>All_HU_GQ!J127/All_HU_GQ!I127-1</f>
        <v>2.3938795656465839E-2</v>
      </c>
      <c r="K127" s="97">
        <f>All_HU_GQ!L127-All_HU_GQ!K127</f>
        <v>169</v>
      </c>
      <c r="L127" s="44">
        <f>All_HU_GQ!L127/All_HU_GQ!K127-1</f>
        <v>4.4579266684252161E-2</v>
      </c>
      <c r="M127" s="94">
        <f>All_HU_GQ!N127-All_HU_GQ!M127</f>
        <v>-72</v>
      </c>
      <c r="N127" s="68">
        <f>All_HU_GQ!N127/All_HU_GQ!M127-1</f>
        <v>-0.27586206896551724</v>
      </c>
      <c r="P127" s="100">
        <f>100*(All_HU_GQ!P127-All_HU_GQ!O127)</f>
        <v>1.8859490399213752</v>
      </c>
      <c r="Q127" s="62"/>
    </row>
    <row r="128" spans="1:17" ht="14.15" customHeight="1" x14ac:dyDescent="0.4">
      <c r="A128" s="10"/>
      <c r="B128" s="9" t="s">
        <v>110</v>
      </c>
      <c r="C128" s="88">
        <f>All_HU_GQ!D128-All_HU_GQ!C128</f>
        <v>-507</v>
      </c>
      <c r="D128" s="36">
        <f>All_HU_GQ!D128/All_HU_GQ!C128-1</f>
        <v>-0.17591950034698123</v>
      </c>
      <c r="E128" s="91">
        <f>All_HU_GQ!F128-All_HU_GQ!E128</f>
        <v>-3</v>
      </c>
      <c r="F128" s="67">
        <f>All_HU_GQ!F128/All_HU_GQ!E128-1</f>
        <v>-1</v>
      </c>
      <c r="G128" s="88">
        <f>All_HU_GQ!H128-All_HU_GQ!G128</f>
        <v>-504</v>
      </c>
      <c r="H128" s="36">
        <f>All_HU_GQ!H128/All_HU_GQ!G128-1</f>
        <v>-0.17506078499478983</v>
      </c>
      <c r="I128" s="94">
        <f>All_HU_GQ!J128-All_HU_GQ!I128</f>
        <v>185</v>
      </c>
      <c r="J128" s="68">
        <f>All_HU_GQ!J128/All_HU_GQ!I128-1</f>
        <v>8.889956751561745E-2</v>
      </c>
      <c r="K128" s="97">
        <f>All_HU_GQ!L128-All_HU_GQ!K128</f>
        <v>-101</v>
      </c>
      <c r="L128" s="44">
        <f>All_HU_GQ!L128/All_HU_GQ!K128-1</f>
        <v>-8.2786885245901609E-2</v>
      </c>
      <c r="M128" s="94">
        <f>All_HU_GQ!N128-All_HU_GQ!M128</f>
        <v>286</v>
      </c>
      <c r="N128" s="68">
        <f>All_HU_GQ!N128/All_HU_GQ!M128-1</f>
        <v>0.33217189314750284</v>
      </c>
      <c r="P128" s="100">
        <f>100*(All_HU_GQ!P128-All_HU_GQ!O128)</f>
        <v>-9.2434895131974066</v>
      </c>
      <c r="Q128" s="62"/>
    </row>
    <row r="129" spans="1:17" ht="14.15" customHeight="1" x14ac:dyDescent="0.4">
      <c r="A129" s="10"/>
      <c r="B129" s="9" t="s">
        <v>18</v>
      </c>
      <c r="C129" s="88">
        <f>All_HU_GQ!D129-All_HU_GQ!C129</f>
        <v>4888</v>
      </c>
      <c r="D129" s="36">
        <f>All_HU_GQ!D129/All_HU_GQ!C129-1</f>
        <v>5.3915729097727683E-2</v>
      </c>
      <c r="E129" s="91">
        <f>All_HU_GQ!F129-All_HU_GQ!E129</f>
        <v>-739</v>
      </c>
      <c r="F129" s="67">
        <f>All_HU_GQ!F129/All_HU_GQ!E129-1</f>
        <v>-0.27129221732745967</v>
      </c>
      <c r="G129" s="88">
        <f>All_HU_GQ!H129-All_HU_GQ!G129</f>
        <v>5627</v>
      </c>
      <c r="H129" s="36">
        <f>All_HU_GQ!H129/All_HU_GQ!G129-1</f>
        <v>6.3989719796215372E-2</v>
      </c>
      <c r="I129" s="94">
        <f>All_HU_GQ!J129-All_HU_GQ!I129</f>
        <v>2870</v>
      </c>
      <c r="J129" s="68">
        <f>All_HU_GQ!J129/All_HU_GQ!I129-1</f>
        <v>7.4302283436027627E-2</v>
      </c>
      <c r="K129" s="97">
        <f>All_HU_GQ!L129-All_HU_GQ!K129</f>
        <v>2868</v>
      </c>
      <c r="L129" s="44">
        <f>All_HU_GQ!L129/All_HU_GQ!K129-1</f>
        <v>9.3377612815003008E-2</v>
      </c>
      <c r="M129" s="94">
        <f>All_HU_GQ!N129-All_HU_GQ!M129</f>
        <v>2</v>
      </c>
      <c r="N129" s="68">
        <f>All_HU_GQ!N129/All_HU_GQ!M129-1</f>
        <v>2.5278058645095136E-4</v>
      </c>
      <c r="P129" s="100">
        <f>100*(All_HU_GQ!P129-All_HU_GQ!O129)</f>
        <v>1.4118943188400013</v>
      </c>
      <c r="Q129" s="62"/>
    </row>
    <row r="130" spans="1:17" ht="14.15" customHeight="1" x14ac:dyDescent="0.4">
      <c r="A130" s="11"/>
      <c r="B130" s="15" t="s">
        <v>70</v>
      </c>
      <c r="C130" s="89">
        <f>All_HU_GQ!D130-All_HU_GQ!C130</f>
        <v>-3509</v>
      </c>
      <c r="D130" s="37">
        <f>All_HU_GQ!D130/All_HU_GQ!C130-1</f>
        <v>-5.8470664689317275E-2</v>
      </c>
      <c r="E130" s="92">
        <f>All_HU_GQ!F130-All_HU_GQ!E130</f>
        <v>-171</v>
      </c>
      <c r="F130" s="69">
        <f>All_HU_GQ!F130/All_HU_GQ!E130-1</f>
        <v>-0.64285714285714279</v>
      </c>
      <c r="G130" s="89">
        <f>All_HU_GQ!H130-All_HU_GQ!G130</f>
        <v>-3338</v>
      </c>
      <c r="H130" s="37">
        <f>All_HU_GQ!H130/All_HU_GQ!G130-1</f>
        <v>-5.5868913920364194E-2</v>
      </c>
      <c r="I130" s="95">
        <f>All_HU_GQ!J130-All_HU_GQ!I130</f>
        <v>-395</v>
      </c>
      <c r="J130" s="70">
        <f>All_HU_GQ!J130/All_HU_GQ!I130-1</f>
        <v>-1.0802384728983205E-2</v>
      </c>
      <c r="K130" s="98">
        <f>All_HU_GQ!L130-All_HU_GQ!K130</f>
        <v>154</v>
      </c>
      <c r="L130" s="45">
        <f>All_HU_GQ!L130/All_HU_GQ!K130-1</f>
        <v>6.6698427822773354E-3</v>
      </c>
      <c r="M130" s="95">
        <f>All_HU_GQ!N130-All_HU_GQ!M130</f>
        <v>-549</v>
      </c>
      <c r="N130" s="70">
        <f>All_HU_GQ!N130/All_HU_GQ!M130-1</f>
        <v>-4.0736068858054475E-2</v>
      </c>
      <c r="P130" s="101">
        <f>100*(All_HU_GQ!P130-All_HU_GQ!O130)</f>
        <v>1.1153030356017002</v>
      </c>
      <c r="Q130" s="62"/>
    </row>
    <row r="131" spans="1:17" ht="14.15" customHeight="1" x14ac:dyDescent="0.4">
      <c r="A131" s="9"/>
      <c r="B131" s="9"/>
      <c r="C131" s="13"/>
      <c r="D131" s="13"/>
      <c r="E131" s="49"/>
      <c r="F131" s="49"/>
      <c r="G131" s="49"/>
      <c r="H131" s="49"/>
      <c r="I131" s="13"/>
      <c r="J131" s="13"/>
      <c r="K131" s="13"/>
      <c r="L131" s="13"/>
      <c r="M131" s="13"/>
      <c r="N131" s="13"/>
      <c r="P131" s="13"/>
    </row>
  </sheetData>
  <mergeCells count="16">
    <mergeCell ref="A94:B94"/>
    <mergeCell ref="A108:B108"/>
    <mergeCell ref="A112:B112"/>
    <mergeCell ref="A125:B125"/>
    <mergeCell ref="A38:B38"/>
    <mergeCell ref="A42:B42"/>
    <mergeCell ref="A46:B46"/>
    <mergeCell ref="A73:B73"/>
    <mergeCell ref="A79:B79"/>
    <mergeCell ref="A87:B87"/>
    <mergeCell ref="A33:B33"/>
    <mergeCell ref="A2:B2"/>
    <mergeCell ref="A3:B3"/>
    <mergeCell ref="A8:B8"/>
    <mergeCell ref="A17:B17"/>
    <mergeCell ref="A25:B25"/>
  </mergeCells>
  <printOptions horizontalCentered="1" verticalCentered="1"/>
  <pageMargins left="0.7" right="0.7" top="0.75" bottom="0.75" header="0.3" footer="0.3"/>
  <pageSetup paperSize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Counties_HU_GQ</vt:lpstr>
      <vt:lpstr>Change_Counties_HU_GQ</vt:lpstr>
      <vt:lpstr>All_HU_GQ</vt:lpstr>
      <vt:lpstr>Change_All_HU_GQ</vt:lpstr>
      <vt:lpstr>All_HU_GQ!Print_Area</vt:lpstr>
      <vt:lpstr>Change_All_HU_GQ!Print_Area</vt:lpstr>
      <vt:lpstr>Change_Counties_HU_GQ!Print_Area</vt:lpstr>
      <vt:lpstr>Counties_HU_GQ!Print_Area</vt:lpstr>
      <vt:lpstr>All_HU_GQ!Print_Titles</vt:lpstr>
      <vt:lpstr>Change_All_HU_GQ!Print_Titles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Thara.MacLaren</dc:creator>
  <cp:lastModifiedBy>Qigui Chang</cp:lastModifiedBy>
  <cp:lastPrinted>2011-04-26T19:14:32Z</cp:lastPrinted>
  <dcterms:created xsi:type="dcterms:W3CDTF">2011-03-10T14:46:20Z</dcterms:created>
  <dcterms:modified xsi:type="dcterms:W3CDTF">2021-08-14T00:39:36Z</dcterms:modified>
</cp:coreProperties>
</file>